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rché public\Entretien-Nettoyage\2025 Bordeaux\LOT 1\"/>
    </mc:Choice>
  </mc:AlternateContent>
  <xr:revisionPtr revIDLastSave="0" documentId="13_ncr:1_{DF593D45-A7BA-4614-888F-DD648595D148}" xr6:coauthVersionLast="47" xr6:coauthVersionMax="47" xr10:uidLastSave="{00000000-0000-0000-0000-000000000000}"/>
  <bookViews>
    <workbookView xWindow="-120" yWindow="-120" windowWidth="29040" windowHeight="15840" tabRatio="930" xr2:uid="{00000000-000D-0000-FFFF-FFFF00000000}"/>
  </bookViews>
  <sheets>
    <sheet name="DPGF" sheetId="8" r:id="rId1"/>
    <sheet name=" Prix Accueil" sheetId="10" r:id="rId2"/>
    <sheet name="Prix Bâtiment E" sheetId="7" r:id="rId3"/>
    <sheet name="Prix Bâtiment R" sheetId="1" r:id="rId4"/>
    <sheet name="Prix Bâtiment P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8" l="1"/>
  <c r="F25" i="8" s="1"/>
  <c r="D4" i="8" l="1"/>
  <c r="D5" i="8"/>
  <c r="D6" i="8"/>
  <c r="F40" i="1"/>
  <c r="G40" i="1" s="1"/>
  <c r="F27" i="6"/>
  <c r="G27" i="6" s="1"/>
  <c r="F26" i="6"/>
  <c r="G26" i="6" s="1"/>
  <c r="E44" i="6"/>
  <c r="F44" i="6" s="1"/>
  <c r="D7" i="8" l="1"/>
  <c r="E29" i="8"/>
  <c r="F29" i="8" s="1"/>
  <c r="E27" i="8"/>
  <c r="F27" i="8" s="1"/>
  <c r="D21" i="8"/>
  <c r="B30" i="8" s="1"/>
  <c r="D41" i="6"/>
  <c r="E37" i="6"/>
  <c r="F37" i="6" s="1"/>
  <c r="F41" i="6" s="1"/>
  <c r="D53" i="1"/>
  <c r="E49" i="1"/>
  <c r="F49" i="1" s="1"/>
  <c r="F53" i="1" s="1"/>
  <c r="E21" i="8" l="1"/>
  <c r="F21" i="8" s="1"/>
  <c r="B31" i="8" s="1"/>
  <c r="E41" i="6"/>
  <c r="E53" i="1"/>
  <c r="D33" i="7"/>
  <c r="E29" i="7"/>
  <c r="F29" i="7" s="1"/>
  <c r="F33" i="7" s="1"/>
  <c r="D33" i="10"/>
  <c r="E29" i="10"/>
  <c r="F29" i="10" s="1"/>
  <c r="F33" i="10" s="1"/>
  <c r="E17" i="8"/>
  <c r="F17" i="8" s="1"/>
  <c r="E33" i="7" l="1"/>
  <c r="E33" i="10"/>
  <c r="E56" i="1"/>
  <c r="F41" i="1"/>
  <c r="G41" i="1" s="1"/>
  <c r="F39" i="1"/>
  <c r="G39" i="1" s="1"/>
  <c r="F38" i="1"/>
  <c r="G38" i="1" s="1"/>
  <c r="F37" i="1"/>
  <c r="G37" i="1" s="1"/>
  <c r="F36" i="1"/>
  <c r="G36" i="1" s="1"/>
  <c r="F35" i="1"/>
  <c r="G35" i="1" s="1"/>
  <c r="F29" i="1"/>
  <c r="G29" i="1" s="1"/>
  <c r="F28" i="1"/>
  <c r="G28" i="1" s="1"/>
  <c r="F56" i="1" l="1"/>
  <c r="H17" i="10" l="1"/>
  <c r="I3" i="8" s="1"/>
  <c r="G17" i="10"/>
  <c r="G3" i="8" s="1"/>
  <c r="F17" i="10"/>
  <c r="F3" i="8" s="1"/>
  <c r="E17" i="10"/>
  <c r="E3" i="8" s="1"/>
  <c r="D17" i="10"/>
  <c r="C17" i="10"/>
  <c r="C3" i="8" s="1"/>
  <c r="B16" i="10"/>
  <c r="B15" i="10"/>
  <c r="B14" i="10"/>
  <c r="B13" i="10"/>
  <c r="B12" i="10"/>
  <c r="B11" i="10"/>
  <c r="B10" i="10"/>
  <c r="B9" i="10"/>
  <c r="B8" i="10"/>
  <c r="B7" i="10"/>
  <c r="B6" i="10"/>
  <c r="B5" i="10"/>
  <c r="B17" i="10" l="1"/>
  <c r="B3" i="8" s="1"/>
  <c r="D5" i="6"/>
  <c r="D12" i="6"/>
  <c r="E11" i="7"/>
  <c r="E11" i="6" l="1"/>
  <c r="B11" i="6" s="1"/>
  <c r="D7" i="6"/>
  <c r="D9" i="6"/>
  <c r="B8" i="6"/>
  <c r="E17" i="6"/>
  <c r="D17" i="6"/>
  <c r="E9" i="6"/>
  <c r="E6" i="1"/>
  <c r="E9" i="1"/>
  <c r="B10" i="7"/>
  <c r="H17" i="7" l="1"/>
  <c r="I4" i="8" s="1"/>
  <c r="G17" i="7"/>
  <c r="G4" i="8" s="1"/>
  <c r="F17" i="7"/>
  <c r="F4" i="8" s="1"/>
  <c r="E17" i="7"/>
  <c r="E4" i="8" s="1"/>
  <c r="D17" i="7"/>
  <c r="C17" i="7"/>
  <c r="C4" i="8" s="1"/>
  <c r="B16" i="7"/>
  <c r="B15" i="7"/>
  <c r="B14" i="7"/>
  <c r="B13" i="7"/>
  <c r="B12" i="7"/>
  <c r="B11" i="7"/>
  <c r="B9" i="7"/>
  <c r="B8" i="7"/>
  <c r="B7" i="7"/>
  <c r="B6" i="7"/>
  <c r="B5" i="7"/>
  <c r="H18" i="6"/>
  <c r="I6" i="8" s="1"/>
  <c r="G18" i="6"/>
  <c r="G6" i="8" s="1"/>
  <c r="F18" i="6"/>
  <c r="F6" i="8" s="1"/>
  <c r="E18" i="6"/>
  <c r="E6" i="8" s="1"/>
  <c r="C18" i="6"/>
  <c r="C6" i="8" s="1"/>
  <c r="B17" i="6"/>
  <c r="B16" i="6"/>
  <c r="B15" i="6"/>
  <c r="B14" i="6"/>
  <c r="B13" i="6"/>
  <c r="B12" i="6"/>
  <c r="B10" i="6"/>
  <c r="B9" i="6"/>
  <c r="B7" i="6"/>
  <c r="B6" i="6"/>
  <c r="D18" i="6"/>
  <c r="B5" i="6"/>
  <c r="B17" i="7" l="1"/>
  <c r="B4" i="8" s="1"/>
  <c r="B18" i="6"/>
  <c r="B6" i="8" s="1"/>
  <c r="B6" i="1" l="1"/>
  <c r="B7" i="1"/>
  <c r="B9" i="1"/>
  <c r="B11" i="1"/>
  <c r="B12" i="1"/>
  <c r="B13" i="1"/>
  <c r="B14" i="1"/>
  <c r="B15" i="1"/>
  <c r="D10" i="1"/>
  <c r="D8" i="1"/>
  <c r="D5" i="1"/>
  <c r="B5" i="1" s="1"/>
  <c r="F16" i="1"/>
  <c r="F5" i="8" s="1"/>
  <c r="F7" i="8" s="1"/>
  <c r="G16" i="1"/>
  <c r="G5" i="8" s="1"/>
  <c r="G7" i="8" s="1"/>
  <c r="H16" i="1"/>
  <c r="I5" i="8" s="1"/>
  <c r="I7" i="8" s="1"/>
  <c r="C16" i="1"/>
  <c r="C5" i="8" s="1"/>
  <c r="C7" i="8" s="1"/>
  <c r="E10" i="1"/>
  <c r="E8" i="1"/>
  <c r="E16" i="1" l="1"/>
  <c r="E5" i="8" s="1"/>
  <c r="E7" i="8" s="1"/>
  <c r="B10" i="1"/>
  <c r="D16" i="1"/>
  <c r="B8" i="1"/>
  <c r="B16" i="1" l="1"/>
  <c r="B5" i="8" s="1"/>
  <c r="B7" i="8" s="1"/>
</calcChain>
</file>

<file path=xl/sharedStrings.xml><?xml version="1.0" encoding="utf-8"?>
<sst xmlns="http://schemas.openxmlformats.org/spreadsheetml/2006/main" count="240" uniqueCount="79">
  <si>
    <t>CAMPUS BORDEAUX-TALENCE</t>
  </si>
  <si>
    <t>Superficie totale en m²</t>
  </si>
  <si>
    <r>
      <t>Superficie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repartie(en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m²)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</si>
  <si>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portes vitrées (en m²)</t>
    </r>
  </si>
  <si>
    <t>Moquette Tapis</t>
  </si>
  <si>
    <t>Thermoplastique et assimilé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</si>
  <si>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Marbres et assimilé</t>
    </r>
  </si>
  <si>
    <t>Parques/Boiset assimilé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</si>
  <si>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bitume</t>
    </r>
  </si>
  <si>
    <t>BATIMENT ACCUEIL</t>
  </si>
  <si>
    <t>BATIMENT E</t>
  </si>
  <si>
    <t>BATIMENT R</t>
  </si>
  <si>
    <t>BATIMENT P</t>
  </si>
  <si>
    <t>TOTAL DES LOCAUX</t>
  </si>
  <si>
    <t xml:space="preserve">REPONSE CANDIDAT </t>
  </si>
  <si>
    <t>DONNEES ENSAM</t>
  </si>
  <si>
    <t>DONNEES CANDIDAT</t>
  </si>
  <si>
    <t>TOTAL SUPERFICIE</t>
  </si>
  <si>
    <t>Surface</t>
  </si>
  <si>
    <t>Montant HT mensuel</t>
  </si>
  <si>
    <t>Montant TVA</t>
  </si>
  <si>
    <t>Montant global et forfaitaire TTC mensuel</t>
  </si>
  <si>
    <t>LOCAUX</t>
  </si>
  <si>
    <t>COÛT GLOBAL annuel</t>
  </si>
  <si>
    <t>Montant HT annuel</t>
  </si>
  <si>
    <t>Montant global et forfaitaire TTC annuel</t>
  </si>
  <si>
    <t>REMISE EN ETAT ANNUELLE - Bâtiment P</t>
  </si>
  <si>
    <t>Montant TOTAL HT annuel</t>
  </si>
  <si>
    <t xml:space="preserve">
Montant TOTAL TTC annuel</t>
  </si>
  <si>
    <t>REMISE EN ETAT ANNUELLE - Bâtiment R</t>
  </si>
  <si>
    <t>TOTAL HT</t>
  </si>
  <si>
    <t>TOTAL TTC</t>
  </si>
  <si>
    <r>
      <t>Famille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de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locaux</t>
    </r>
  </si>
  <si>
    <r>
      <t>Accueil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&amp;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zones
attenantes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</si>
  <si>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
détente et assimilés</t>
    </r>
  </si>
  <si>
    <r>
      <t>Bureaux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</si>
  <si>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t>Laboratoire</t>
  </si>
  <si>
    <r>
      <t>Circulations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</si>
  <si>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stockage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
techniques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</si>
  <si>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extérieurs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sous-sols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</si>
  <si>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sportifs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</si>
  <si>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Salles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publiques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</si>
  <si>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scolaires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</si>
  <si>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Total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locaux</t>
    </r>
  </si>
  <si>
    <t>Type</t>
  </si>
  <si>
    <r>
      <t>Unité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d'oeuvre</t>
    </r>
  </si>
  <si>
    <t>Quantité</t>
  </si>
  <si>
    <t>Fréquence</t>
  </si>
  <si>
    <t>Coût annuel HT</t>
  </si>
  <si>
    <t>Coût annuel TTC</t>
  </si>
  <si>
    <t>annuelle</t>
  </si>
  <si>
    <t>M2</t>
  </si>
  <si>
    <t xml:space="preserve">COÛT GLOBAL MENSUEL </t>
  </si>
  <si>
    <t>REMISE EN ETAT ANNUELLE</t>
  </si>
  <si>
    <t>ENTRETIEN LOCAUX (BATIMENT ACCUEIL)</t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</si>
  <si>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d’hygiène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Sanitaires et assimilés</t>
    </r>
  </si>
  <si>
    <t>Locaux type atelier (plateforme technique)</t>
  </si>
  <si>
    <t>ENTRETIEN LOCAUX (BATIMENT E)</t>
  </si>
  <si>
    <t>ENTRETIEN LOCAUX (BATIMENT R)</t>
  </si>
  <si>
    <r>
      <t>Surface(en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m²)</t>
    </r>
  </si>
  <si>
    <t>Fréquence annuelle</t>
  </si>
  <si>
    <t>Modalités d'accès</t>
  </si>
  <si>
    <r>
      <t>Vitre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haute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intérieure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supérieure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à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3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mètres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haut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(non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accessible)- Hall d'honneur</t>
    </r>
  </si>
  <si>
    <t>echaffaudage</t>
  </si>
  <si>
    <r>
      <t>Vitre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haute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extérieure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supérieure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à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3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mètres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haut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(non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accessible) - hall d'honneur</t>
    </r>
  </si>
  <si>
    <t>perche</t>
  </si>
  <si>
    <t>Aspiration moquette - zone 10</t>
  </si>
  <si>
    <r>
      <t>Shampoing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a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sec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moquette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/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tapis - zone 10</t>
    </r>
  </si>
  <si>
    <t>Shampoing a sec moquette / tapis - zone 10</t>
  </si>
  <si>
    <r>
      <t>Aspiration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sols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durs - zone 1</t>
    </r>
  </si>
  <si>
    <r>
      <t>Decapage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et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mise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en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cire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sols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plastiques - zone 1</t>
    </r>
  </si>
  <si>
    <r>
      <t>Aspiration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sols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durs - zone 2</t>
    </r>
  </si>
  <si>
    <r>
      <t>Décapage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des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sols</t>
    </r>
    <r>
      <rPr>
        <sz val="8"/>
        <rFont val="Calibri"/>
        <family val="2"/>
        <scheme val="minor"/>
      </rPr>
      <t> </t>
    </r>
    <r>
      <rPr>
        <sz val="8"/>
        <rFont val="Arial"/>
        <family val="2"/>
      </rPr>
      <t>durs - zone 2</t>
    </r>
  </si>
  <si>
    <t>ENTRETIEN LOCAUX (BATIMENT P)</t>
  </si>
  <si>
    <t>Local médical</t>
  </si>
  <si>
    <t>Décapage des sols carrelages des sanitaires et vestiaires</t>
  </si>
  <si>
    <t>Décapage des sols carrelages des salles enseignement ou laboratoire (de P0-33 à P0-40)</t>
  </si>
  <si>
    <t>REMISE EN ETAT ANNUELLE (cf.article 3.9 du CCTP) - PRESTATIONS COMPLEMENTAIRES</t>
  </si>
  <si>
    <t>REMISE EN ETAT ANNUELLE - Bâtiment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</si>
</sst>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rgb="FFFF0000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indexed="63"/>
        <bgColor indexed="59"/>
      </patternFill>
    </fill>
    <fill>
      <patternFill patternType="solid">
        <fgColor theme="1"/>
        <bgColor indexed="31"/>
      </patternFill>
    </fill>
    <fill>
      <patternFill patternType="solid">
        <fgColor theme="1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horizontal="left" vertical="center" wrapText="1" indent="4"/>
    </xf>
    <xf numFmtId="164" fontId="3" fillId="2" borderId="1" xfId="1" applyFont="1" applyFill="1" applyBorder="1" applyAlignment="1">
      <alignment horizontal="left" vertical="center" wrapText="1" indent="3"/>
    </xf>
    <xf numFmtId="164" fontId="3" fillId="2" borderId="6" xfId="1" applyFont="1" applyFill="1" applyBorder="1" applyAlignment="1">
      <alignment horizontal="left" vertical="center" wrapText="1" indent="4"/>
    </xf>
    <xf numFmtId="164" fontId="3" fillId="2" borderId="6" xfId="1" applyFont="1" applyFill="1" applyBorder="1" applyAlignment="1">
      <alignment vertical="center" wrapText="1"/>
    </xf>
    <xf numFmtId="0" fontId="9" fillId="5" borderId="7" xfId="0" applyFont="1" applyFill="1" applyBorder="1" applyAlignment="1">
      <alignment horizontal="left" vertical="center" wrapText="1" indent="4"/>
    </xf>
    <xf numFmtId="164" fontId="9" fillId="5" borderId="8" xfId="1" applyFont="1" applyFill="1" applyBorder="1" applyAlignment="1">
      <alignment horizontal="center" vertical="center" wrapText="1"/>
    </xf>
    <xf numFmtId="164" fontId="9" fillId="5" borderId="9" xfId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11" fillId="0" borderId="27" xfId="0" applyFont="1" applyBorder="1" applyAlignment="1">
      <alignment vertical="center"/>
    </xf>
    <xf numFmtId="164" fontId="11" fillId="0" borderId="27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0" fillId="0" borderId="16" xfId="0" applyBorder="1"/>
    <xf numFmtId="0" fontId="0" fillId="0" borderId="4" xfId="0" applyBorder="1"/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0" fontId="12" fillId="9" borderId="4" xfId="0" applyFont="1" applyFill="1" applyBorder="1" applyAlignment="1">
      <alignment horizontal="center" wrapText="1"/>
    </xf>
    <xf numFmtId="0" fontId="8" fillId="10" borderId="32" xfId="0" applyFont="1" applyFill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10" borderId="38" xfId="0" applyFont="1" applyFill="1" applyBorder="1" applyAlignment="1">
      <alignment horizontal="center" vertical="center" wrapText="1"/>
    </xf>
    <xf numFmtId="0" fontId="8" fillId="11" borderId="39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1" borderId="38" xfId="0" applyFont="1" applyFill="1" applyBorder="1" applyAlignment="1">
      <alignment horizontal="center" vertical="center" wrapText="1"/>
    </xf>
    <xf numFmtId="0" fontId="0" fillId="11" borderId="39" xfId="0" applyFill="1" applyBorder="1" applyAlignment="1">
      <alignment horizontal="left" wrapText="1"/>
    </xf>
    <xf numFmtId="0" fontId="0" fillId="11" borderId="40" xfId="0" applyFill="1" applyBorder="1" applyAlignment="1">
      <alignment horizontal="left" wrapText="1"/>
    </xf>
    <xf numFmtId="0" fontId="0" fillId="11" borderId="41" xfId="0" applyFill="1" applyBorder="1" applyAlignment="1">
      <alignment horizontal="left" wrapText="1"/>
    </xf>
    <xf numFmtId="0" fontId="8" fillId="12" borderId="16" xfId="0" applyFont="1" applyFill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0" fillId="13" borderId="42" xfId="0" applyFill="1" applyBorder="1" applyAlignment="1">
      <alignment horizontal="left" wrapText="1"/>
    </xf>
    <xf numFmtId="0" fontId="0" fillId="13" borderId="43" xfId="0" applyFill="1" applyBorder="1" applyAlignment="1">
      <alignment horizontal="left" wrapText="1"/>
    </xf>
    <xf numFmtId="0" fontId="0" fillId="13" borderId="44" xfId="0" applyFill="1" applyBorder="1" applyAlignment="1">
      <alignment horizontal="left" wrapText="1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4" xfId="0" applyFill="1" applyBorder="1"/>
    <xf numFmtId="0" fontId="0" fillId="0" borderId="17" xfId="0" applyBorder="1"/>
    <xf numFmtId="0" fontId="0" fillId="0" borderId="10" xfId="0" applyBorder="1"/>
    <xf numFmtId="0" fontId="0" fillId="0" borderId="18" xfId="0" applyBorder="1"/>
    <xf numFmtId="4" fontId="8" fillId="10" borderId="38" xfId="0" applyNumberFormat="1" applyFont="1" applyFill="1" applyBorder="1" applyAlignment="1">
      <alignment horizontal="center" vertical="center" wrapText="1"/>
    </xf>
    <xf numFmtId="0" fontId="8" fillId="13" borderId="19" xfId="0" applyFont="1" applyFill="1" applyBorder="1" applyAlignment="1">
      <alignment horizontal="center" vertical="center" wrapText="1"/>
    </xf>
    <xf numFmtId="0" fontId="1" fillId="13" borderId="49" xfId="0" applyFont="1" applyFill="1" applyBorder="1" applyAlignment="1">
      <alignment horizontal="center" vertical="center" wrapText="1"/>
    </xf>
    <xf numFmtId="164" fontId="0" fillId="13" borderId="1" xfId="0" applyNumberFormat="1" applyFill="1" applyBorder="1" applyAlignment="1">
      <alignment vertical="center"/>
    </xf>
    <xf numFmtId="164" fontId="11" fillId="13" borderId="27" xfId="0" applyNumberFormat="1" applyFont="1" applyFill="1" applyBorder="1" applyAlignment="1">
      <alignment vertical="center"/>
    </xf>
    <xf numFmtId="164" fontId="13" fillId="0" borderId="27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4" fillId="2" borderId="59" xfId="0" applyFont="1" applyFill="1" applyBorder="1" applyAlignment="1">
      <alignment vertical="center" wrapText="1"/>
    </xf>
    <xf numFmtId="0" fontId="14" fillId="2" borderId="24" xfId="0" applyFont="1" applyFill="1" applyBorder="1" applyAlignment="1">
      <alignment vertical="center" wrapText="1"/>
    </xf>
    <xf numFmtId="0" fontId="14" fillId="2" borderId="22" xfId="0" applyFont="1" applyFill="1" applyBorder="1" applyAlignment="1">
      <alignment vertical="center" wrapText="1"/>
    </xf>
    <xf numFmtId="0" fontId="14" fillId="2" borderId="60" xfId="0" applyFont="1" applyFill="1" applyBorder="1" applyAlignment="1">
      <alignment vertical="center" wrapText="1"/>
    </xf>
    <xf numFmtId="0" fontId="14" fillId="2" borderId="61" xfId="0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8" xfId="0" applyBorder="1" applyAlignment="1">
      <alignment vertical="center"/>
    </xf>
    <xf numFmtId="0" fontId="14" fillId="2" borderId="60" xfId="0" applyFont="1" applyFill="1" applyBorder="1" applyAlignment="1">
      <alignment horizontal="left" vertical="center" wrapText="1"/>
    </xf>
    <xf numFmtId="0" fontId="1" fillId="2" borderId="71" xfId="0" applyFont="1" applyFill="1" applyBorder="1" applyAlignment="1">
      <alignment horizontal="left" vertical="center" wrapText="1" indent="4"/>
    </xf>
    <xf numFmtId="0" fontId="1" fillId="2" borderId="1" xfId="0" applyFont="1" applyFill="1" applyBorder="1" applyAlignment="1">
      <alignment horizontal="left" vertical="center" wrapText="1" indent="5"/>
    </xf>
    <xf numFmtId="0" fontId="1" fillId="2" borderId="6" xfId="0" applyFont="1" applyFill="1" applyBorder="1" applyAlignment="1">
      <alignment horizontal="center" vertical="center" wrapText="1"/>
    </xf>
    <xf numFmtId="0" fontId="14" fillId="2" borderId="61" xfId="0" applyFont="1" applyFill="1" applyBorder="1" applyAlignment="1">
      <alignment horizontal="left" vertical="center" wrapText="1"/>
    </xf>
    <xf numFmtId="0" fontId="1" fillId="2" borderId="72" xfId="0" applyFont="1" applyFill="1" applyBorder="1" applyAlignment="1">
      <alignment horizontal="left" vertical="center" wrapText="1" indent="4"/>
    </xf>
    <xf numFmtId="0" fontId="1" fillId="2" borderId="8" xfId="0" applyFont="1" applyFill="1" applyBorder="1" applyAlignment="1">
      <alignment horizontal="left" vertical="center" wrapText="1" indent="5"/>
    </xf>
    <xf numFmtId="0" fontId="14" fillId="2" borderId="71" xfId="0" applyFont="1" applyFill="1" applyBorder="1" applyAlignment="1">
      <alignment vertical="center" wrapText="1"/>
    </xf>
    <xf numFmtId="0" fontId="14" fillId="2" borderId="72" xfId="0" applyFont="1" applyFill="1" applyBorder="1" applyAlignment="1">
      <alignment vertical="center" wrapText="1"/>
    </xf>
    <xf numFmtId="0" fontId="1" fillId="2" borderId="73" xfId="0" applyFont="1" applyFill="1" applyBorder="1" applyAlignment="1">
      <alignment horizontal="center" vertical="center" wrapText="1"/>
    </xf>
    <xf numFmtId="0" fontId="14" fillId="2" borderId="74" xfId="0" applyFont="1" applyFill="1" applyBorder="1" applyAlignment="1">
      <alignment vertical="center" wrapText="1"/>
    </xf>
    <xf numFmtId="0" fontId="14" fillId="2" borderId="73" xfId="0" applyFont="1" applyFill="1" applyBorder="1" applyAlignment="1">
      <alignment vertical="center" wrapText="1"/>
    </xf>
    <xf numFmtId="44" fontId="0" fillId="0" borderId="1" xfId="2" applyFont="1" applyBorder="1"/>
    <xf numFmtId="44" fontId="0" fillId="0" borderId="1" xfId="2" applyFont="1" applyBorder="1" applyAlignment="1">
      <alignment horizontal="center"/>
    </xf>
    <xf numFmtId="44" fontId="14" fillId="2" borderId="29" xfId="2" applyFont="1" applyFill="1" applyBorder="1" applyAlignment="1">
      <alignment vertical="center" wrapText="1"/>
    </xf>
    <xf numFmtId="44" fontId="14" fillId="2" borderId="67" xfId="2" applyFont="1" applyFill="1" applyBorder="1" applyAlignment="1">
      <alignment vertical="center" wrapText="1"/>
    </xf>
    <xf numFmtId="44" fontId="14" fillId="2" borderId="68" xfId="2" applyFont="1" applyFill="1" applyBorder="1" applyAlignment="1">
      <alignment vertical="center" wrapText="1"/>
    </xf>
    <xf numFmtId="44" fontId="0" fillId="0" borderId="1" xfId="0" applyNumberFormat="1" applyBorder="1"/>
    <xf numFmtId="44" fontId="0" fillId="0" borderId="39" xfId="2" applyFont="1" applyBorder="1" applyAlignment="1">
      <alignment horizontal="center" wrapText="1"/>
    </xf>
    <xf numFmtId="44" fontId="0" fillId="0" borderId="40" xfId="2" applyFont="1" applyBorder="1" applyAlignment="1">
      <alignment horizontal="center" wrapText="1"/>
    </xf>
    <xf numFmtId="44" fontId="0" fillId="0" borderId="41" xfId="2" applyFont="1" applyBorder="1" applyAlignment="1">
      <alignment horizontal="center" wrapText="1"/>
    </xf>
    <xf numFmtId="44" fontId="0" fillId="0" borderId="39" xfId="0" applyNumberFormat="1" applyBorder="1" applyAlignment="1">
      <alignment horizontal="center" wrapText="1"/>
    </xf>
    <xf numFmtId="44" fontId="0" fillId="0" borderId="1" xfId="0" applyNumberFormat="1" applyBorder="1" applyAlignment="1">
      <alignment vertical="center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12" fillId="7" borderId="11" xfId="0" applyFont="1" applyFill="1" applyBorder="1" applyAlignment="1">
      <alignment horizontal="center" wrapText="1"/>
    </xf>
    <xf numFmtId="0" fontId="12" fillId="7" borderId="12" xfId="0" applyFont="1" applyFill="1" applyBorder="1" applyAlignment="1">
      <alignment horizontal="center" wrapText="1"/>
    </xf>
    <xf numFmtId="0" fontId="12" fillId="7" borderId="13" xfId="0" applyFont="1" applyFill="1" applyBorder="1" applyAlignment="1">
      <alignment horizontal="center" wrapText="1"/>
    </xf>
    <xf numFmtId="0" fontId="12" fillId="8" borderId="1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10" borderId="30" xfId="0" applyFont="1" applyFill="1" applyBorder="1" applyAlignment="1">
      <alignment horizontal="center" vertical="center" wrapText="1"/>
    </xf>
    <xf numFmtId="0" fontId="8" fillId="10" borderId="31" xfId="0" applyFont="1" applyFill="1" applyBorder="1" applyAlignment="1">
      <alignment horizontal="center" vertical="center" wrapText="1"/>
    </xf>
    <xf numFmtId="0" fontId="5" fillId="0" borderId="63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62" xfId="0" applyFont="1" applyBorder="1" applyAlignment="1">
      <alignment horizontal="center"/>
    </xf>
    <xf numFmtId="0" fontId="5" fillId="0" borderId="50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10" borderId="36" xfId="0" applyFont="1" applyFill="1" applyBorder="1" applyAlignment="1">
      <alignment horizontal="center" vertical="center" wrapText="1"/>
    </xf>
    <xf numFmtId="0" fontId="8" fillId="10" borderId="3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44" fontId="0" fillId="2" borderId="48" xfId="2" applyFont="1" applyFill="1" applyBorder="1" applyAlignment="1">
      <alignment horizontal="center" vertical="center" wrapText="1"/>
    </xf>
    <xf numFmtId="44" fontId="0" fillId="2" borderId="2" xfId="2" applyFont="1" applyFill="1" applyBorder="1" applyAlignment="1">
      <alignment horizontal="center" vertical="center" wrapText="1"/>
    </xf>
    <xf numFmtId="44" fontId="0" fillId="2" borderId="48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3" borderId="56" xfId="0" applyFont="1" applyFill="1" applyBorder="1" applyAlignment="1">
      <alignment horizontal="center" vertical="center" wrapText="1"/>
    </xf>
    <xf numFmtId="0" fontId="1" fillId="3" borderId="65" xfId="0" applyFont="1" applyFill="1" applyBorder="1" applyAlignment="1">
      <alignment horizontal="center" vertical="center" wrapText="1"/>
    </xf>
    <xf numFmtId="0" fontId="1" fillId="3" borderId="64" xfId="0" applyFont="1" applyFill="1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62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 wrapText="1"/>
    </xf>
    <xf numFmtId="0" fontId="1" fillId="3" borderId="53" xfId="0" applyFont="1" applyFill="1" applyBorder="1" applyAlignment="1">
      <alignment horizontal="left" vertical="center" wrapText="1" indent="1"/>
    </xf>
    <xf numFmtId="0" fontId="0" fillId="3" borderId="2" xfId="0" applyFill="1" applyBorder="1" applyAlignment="1">
      <alignment horizontal="left" vertical="center" wrapText="1" indent="1"/>
    </xf>
    <xf numFmtId="0" fontId="1" fillId="3" borderId="54" xfId="0" applyFont="1" applyFill="1" applyBorder="1" applyAlignment="1">
      <alignment horizontal="center" vertical="center" wrapText="1"/>
    </xf>
    <xf numFmtId="0" fontId="0" fillId="3" borderId="55" xfId="0" applyFill="1" applyBorder="1" applyAlignment="1">
      <alignment horizontal="center" vertical="center" wrapText="1"/>
    </xf>
    <xf numFmtId="0" fontId="1" fillId="3" borderId="69" xfId="0" applyFont="1" applyFill="1" applyBorder="1" applyAlignment="1">
      <alignment horizontal="center" vertical="center" wrapText="1"/>
    </xf>
    <xf numFmtId="0" fontId="0" fillId="3" borderId="70" xfId="0" applyFill="1" applyBorder="1" applyAlignment="1">
      <alignment horizontal="center" vertical="center" wrapText="1"/>
    </xf>
    <xf numFmtId="0" fontId="1" fillId="3" borderId="53" xfId="0" applyFont="1" applyFill="1" applyBorder="1" applyAlignment="1">
      <alignment horizontal="center" vertical="center" wrapText="1"/>
    </xf>
    <xf numFmtId="0" fontId="1" fillId="3" borderId="57" xfId="0" applyFont="1" applyFill="1" applyBorder="1" applyAlignment="1">
      <alignment horizontal="center" vertical="center" wrapText="1"/>
    </xf>
    <xf numFmtId="0" fontId="1" fillId="3" borderId="58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44" fontId="0" fillId="2" borderId="57" xfId="2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76" xfId="0" applyFont="1" applyBorder="1" applyAlignment="1">
      <alignment horizontal="center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showGridLines="0" tabSelected="1" topLeftCell="A5" zoomScale="80" zoomScaleNormal="80" workbookViewId="0">
      <selection activeCell="N18" sqref="N18"/>
    </sheetView>
  </sheetViews>
  <sheetFormatPr baseColWidth="10" defaultColWidth="11.140625" defaultRowHeight="15" x14ac:dyDescent="0.25"/>
  <cols>
    <col min="1" max="1" width="55.140625" style="15" customWidth="1"/>
    <col min="2" max="3" width="14.7109375" style="15" customWidth="1"/>
    <col min="4" max="4" width="24.85546875" style="15" bestFit="1" customWidth="1"/>
    <col min="5" max="9" width="14.7109375" style="15" customWidth="1"/>
    <col min="10" max="10" width="3.28515625" style="15" customWidth="1"/>
    <col min="11" max="16384" width="11.140625" style="15"/>
  </cols>
  <sheetData>
    <row r="1" spans="1:9" ht="14.45" customHeight="1" x14ac:dyDescent="0.25">
      <c r="A1" s="119" t="s">
        <v>0</v>
      </c>
      <c r="B1" s="121" t="s">
        <v>1</v>
      </c>
      <c r="C1" s="123" t="s">
        <v>2</v>
      </c>
      <c r="D1" s="124"/>
      <c r="E1" s="124"/>
      <c r="F1" s="124"/>
      <c r="G1" s="125"/>
      <c r="H1" s="54"/>
      <c r="I1" s="99" t="s">
        <v>3</v>
      </c>
    </row>
    <row r="2" spans="1:9" ht="33.75" x14ac:dyDescent="0.25">
      <c r="A2" s="120"/>
      <c r="B2" s="122"/>
      <c r="C2" s="14" t="s">
        <v>4</v>
      </c>
      <c r="D2" s="14" t="s">
        <v>5</v>
      </c>
      <c r="E2" s="14" t="s">
        <v>6</v>
      </c>
      <c r="F2" s="14" t="s">
        <v>7</v>
      </c>
      <c r="G2" s="14" t="s">
        <v>8</v>
      </c>
      <c r="H2" s="55"/>
      <c r="I2" s="100"/>
    </row>
    <row r="3" spans="1:9" ht="35.450000000000003" customHeight="1" x14ac:dyDescent="0.25">
      <c r="A3" s="16" t="s">
        <v>9</v>
      </c>
      <c r="B3" s="17">
        <f>' Prix Accueil'!B17</f>
        <v>49</v>
      </c>
      <c r="C3" s="17">
        <f>' Prix Accueil'!C17</f>
        <v>0</v>
      </c>
      <c r="D3" s="17">
        <v>49</v>
      </c>
      <c r="E3" s="17">
        <f>' Prix Accueil'!E17</f>
        <v>0</v>
      </c>
      <c r="F3" s="17">
        <f>' Prix Accueil'!F17</f>
        <v>0</v>
      </c>
      <c r="G3" s="17">
        <f>' Prix Accueil'!G17</f>
        <v>0</v>
      </c>
      <c r="H3" s="56"/>
      <c r="I3" s="17">
        <f>' Prix Accueil'!H17</f>
        <v>0</v>
      </c>
    </row>
    <row r="4" spans="1:9" ht="35.450000000000003" customHeight="1" x14ac:dyDescent="0.25">
      <c r="A4" s="16" t="s">
        <v>10</v>
      </c>
      <c r="B4" s="17">
        <f>'Prix Bâtiment E'!B17</f>
        <v>857.5</v>
      </c>
      <c r="C4" s="17">
        <f>'Prix Bâtiment E'!C17</f>
        <v>5</v>
      </c>
      <c r="D4" s="17">
        <f>'Prix Bâtiment E'!D17</f>
        <v>126</v>
      </c>
      <c r="E4" s="17">
        <f>'Prix Bâtiment E'!E17</f>
        <v>726.5</v>
      </c>
      <c r="F4" s="17">
        <f>'Prix Bâtiment E'!F17</f>
        <v>0</v>
      </c>
      <c r="G4" s="17">
        <f>'Prix Bâtiment E'!G17</f>
        <v>0</v>
      </c>
      <c r="H4" s="56"/>
      <c r="I4" s="17">
        <f>'Prix Bâtiment E'!H17</f>
        <v>0</v>
      </c>
    </row>
    <row r="5" spans="1:9" ht="35.450000000000003" customHeight="1" x14ac:dyDescent="0.25">
      <c r="A5" s="16" t="s">
        <v>11</v>
      </c>
      <c r="B5" s="17">
        <f>'Prix Bâtiment R'!B16</f>
        <v>6156</v>
      </c>
      <c r="C5" s="17">
        <f>'Prix Bâtiment R'!C16</f>
        <v>566</v>
      </c>
      <c r="D5" s="17">
        <f>'Prix Bâtiment R'!D16</f>
        <v>2524</v>
      </c>
      <c r="E5" s="17">
        <f>'Prix Bâtiment R'!E16</f>
        <v>3066</v>
      </c>
      <c r="F5" s="17">
        <f>'Prix Bâtiment R'!F16</f>
        <v>0</v>
      </c>
      <c r="G5" s="17">
        <f>'Prix Bâtiment R'!G16</f>
        <v>0</v>
      </c>
      <c r="H5" s="56"/>
      <c r="I5" s="17">
        <f>'Prix Bâtiment R'!H16</f>
        <v>65</v>
      </c>
    </row>
    <row r="6" spans="1:9" ht="35.450000000000003" customHeight="1" x14ac:dyDescent="0.25">
      <c r="A6" s="16" t="s">
        <v>12</v>
      </c>
      <c r="B6" s="17">
        <f>'Prix Bâtiment P'!B18</f>
        <v>5318</v>
      </c>
      <c r="C6" s="17">
        <f>'Prix Bâtiment P'!C18</f>
        <v>68</v>
      </c>
      <c r="D6" s="17">
        <f>'Prix Bâtiment P'!D18</f>
        <v>2820</v>
      </c>
      <c r="E6" s="17">
        <f>'Prix Bâtiment P'!E18</f>
        <v>1720</v>
      </c>
      <c r="F6" s="17">
        <f>'Prix Bâtiment P'!F18</f>
        <v>0</v>
      </c>
      <c r="G6" s="17">
        <f>'Prix Bâtiment P'!G18</f>
        <v>710</v>
      </c>
      <c r="H6" s="56"/>
      <c r="I6" s="17">
        <f>'Prix Bâtiment P'!H18</f>
        <v>0</v>
      </c>
    </row>
    <row r="7" spans="1:9" s="20" customFormat="1" ht="35.450000000000003" customHeight="1" thickBot="1" x14ac:dyDescent="0.3">
      <c r="A7" s="18" t="s">
        <v>13</v>
      </c>
      <c r="B7" s="58">
        <f>SUM(B3:B6)</f>
        <v>12380.5</v>
      </c>
      <c r="C7" s="58">
        <f>SUM(C4:C6)</f>
        <v>639</v>
      </c>
      <c r="D7" s="58">
        <f>SUM(D3:D6)</f>
        <v>5519</v>
      </c>
      <c r="E7" s="58">
        <f>SUM(E4:E6)</f>
        <v>5512.5</v>
      </c>
      <c r="F7" s="58">
        <f>SUM(F4:F6)</f>
        <v>0</v>
      </c>
      <c r="G7" s="58">
        <f>SUM(G4:G6)</f>
        <v>710</v>
      </c>
      <c r="H7" s="57"/>
      <c r="I7" s="19">
        <f>SUM(I4:I6)</f>
        <v>65</v>
      </c>
    </row>
    <row r="8" spans="1:9" ht="15.75" thickTop="1" x14ac:dyDescent="0.25"/>
    <row r="11" spans="1:9" ht="15.75" thickBot="1" x14ac:dyDescent="0.3"/>
    <row r="12" spans="1:9" ht="15.75" thickBot="1" x14ac:dyDescent="0.3">
      <c r="A12" s="101" t="s">
        <v>14</v>
      </c>
      <c r="B12" s="102"/>
      <c r="C12" s="102"/>
      <c r="D12" s="102"/>
      <c r="E12" s="103"/>
      <c r="F12" s="103"/>
      <c r="G12" s="104"/>
      <c r="H12" s="104"/>
      <c r="I12" s="105"/>
    </row>
    <row r="13" spans="1:9" x14ac:dyDescent="0.25">
      <c r="A13" s="21"/>
      <c r="B13"/>
      <c r="C13"/>
      <c r="D13"/>
      <c r="E13"/>
      <c r="F13"/>
      <c r="G13"/>
      <c r="H13"/>
      <c r="I13" s="22"/>
    </row>
    <row r="14" spans="1:9" ht="15.75" thickBot="1" x14ac:dyDescent="0.3">
      <c r="A14" s="23"/>
      <c r="B14" s="24"/>
      <c r="C14" s="24"/>
      <c r="D14" s="24"/>
      <c r="E14" s="24"/>
      <c r="F14" s="25"/>
      <c r="G14" s="24"/>
      <c r="H14" s="24"/>
      <c r="I14" s="26"/>
    </row>
    <row r="15" spans="1:9" ht="16.5" thickBot="1" x14ac:dyDescent="0.3">
      <c r="A15" s="106" t="s">
        <v>15</v>
      </c>
      <c r="B15" s="107"/>
      <c r="C15" s="108"/>
      <c r="D15" s="109" t="s">
        <v>16</v>
      </c>
      <c r="E15" s="103"/>
      <c r="F15" s="110"/>
      <c r="G15" s="27"/>
      <c r="H15" s="27"/>
      <c r="I15" s="28"/>
    </row>
    <row r="16" spans="1:9" ht="38.25" x14ac:dyDescent="0.25">
      <c r="A16" s="111" t="s">
        <v>17</v>
      </c>
      <c r="B16" s="112"/>
      <c r="C16" s="29" t="s">
        <v>18</v>
      </c>
      <c r="D16" s="30" t="s">
        <v>19</v>
      </c>
      <c r="E16" s="31" t="s">
        <v>20</v>
      </c>
      <c r="F16" s="32" t="s">
        <v>21</v>
      </c>
      <c r="G16"/>
      <c r="H16"/>
      <c r="I16" s="22"/>
    </row>
    <row r="17" spans="1:9" x14ac:dyDescent="0.25">
      <c r="A17" s="126" t="s">
        <v>22</v>
      </c>
      <c r="B17" s="127"/>
      <c r="C17" s="53">
        <v>12380.5</v>
      </c>
      <c r="D17" s="93"/>
      <c r="E17" s="91">
        <f>+D17*20%</f>
        <v>0</v>
      </c>
      <c r="F17" s="92">
        <f>SUM(D17:E17)</f>
        <v>0</v>
      </c>
      <c r="G17"/>
      <c r="H17"/>
      <c r="I17" s="22"/>
    </row>
    <row r="18" spans="1:9" x14ac:dyDescent="0.25">
      <c r="A18" s="34"/>
      <c r="B18" s="35"/>
      <c r="C18" s="36"/>
      <c r="D18" s="37"/>
      <c r="E18" s="38"/>
      <c r="F18" s="39"/>
      <c r="G18"/>
      <c r="H18"/>
      <c r="I18" s="22"/>
    </row>
    <row r="19" spans="1:9" ht="15.75" thickBot="1" x14ac:dyDescent="0.3">
      <c r="A19" s="40"/>
      <c r="B19" s="41"/>
      <c r="C19" s="41"/>
      <c r="D19" s="42"/>
      <c r="E19" s="43"/>
      <c r="F19" s="44"/>
      <c r="G19"/>
      <c r="H19"/>
      <c r="I19" s="22"/>
    </row>
    <row r="20" spans="1:9" ht="38.25" x14ac:dyDescent="0.25">
      <c r="A20" s="128" t="s">
        <v>23</v>
      </c>
      <c r="B20" s="129"/>
      <c r="C20" s="130"/>
      <c r="D20" s="45" t="s">
        <v>24</v>
      </c>
      <c r="E20" s="46" t="s">
        <v>20</v>
      </c>
      <c r="F20" s="47" t="s">
        <v>25</v>
      </c>
      <c r="G20" s="48"/>
      <c r="H20" s="48"/>
      <c r="I20" s="49"/>
    </row>
    <row r="21" spans="1:9" x14ac:dyDescent="0.25">
      <c r="A21" s="131"/>
      <c r="B21" s="132"/>
      <c r="C21" s="133"/>
      <c r="D21" s="137">
        <f>+D17*12</f>
        <v>0</v>
      </c>
      <c r="E21" s="137">
        <f>D21*20%</f>
        <v>0</v>
      </c>
      <c r="F21" s="137">
        <f>SUM(D21:E23)</f>
        <v>0</v>
      </c>
      <c r="G21"/>
      <c r="H21"/>
      <c r="I21" s="22"/>
    </row>
    <row r="22" spans="1:9" x14ac:dyDescent="0.25">
      <c r="A22" s="131"/>
      <c r="B22" s="132"/>
      <c r="C22" s="133"/>
      <c r="D22" s="177"/>
      <c r="E22" s="177"/>
      <c r="F22" s="177"/>
      <c r="G22"/>
      <c r="H22"/>
      <c r="I22" s="22"/>
    </row>
    <row r="23" spans="1:9" ht="15.75" thickBot="1" x14ac:dyDescent="0.3">
      <c r="A23" s="134"/>
      <c r="B23" s="135"/>
      <c r="C23" s="136"/>
      <c r="D23" s="138"/>
      <c r="E23" s="138"/>
      <c r="F23" s="138"/>
      <c r="G23"/>
      <c r="H23"/>
      <c r="I23" s="22"/>
    </row>
    <row r="24" spans="1:9" customFormat="1" ht="60" x14ac:dyDescent="0.25">
      <c r="A24" s="178" t="s">
        <v>78</v>
      </c>
      <c r="B24" s="179"/>
      <c r="C24" s="180"/>
      <c r="D24" s="59" t="s">
        <v>27</v>
      </c>
      <c r="E24" s="59" t="s">
        <v>20</v>
      </c>
      <c r="F24" s="60" t="s">
        <v>28</v>
      </c>
      <c r="I24" s="22"/>
    </row>
    <row r="25" spans="1:9" customFormat="1" x14ac:dyDescent="0.25">
      <c r="A25" s="113"/>
      <c r="B25" s="114"/>
      <c r="C25" s="115"/>
      <c r="D25" s="89"/>
      <c r="E25" s="91">
        <f>+D25*20%</f>
        <v>0</v>
      </c>
      <c r="F25" s="92">
        <f>SUM(D25:E25)</f>
        <v>0</v>
      </c>
      <c r="I25" s="22"/>
    </row>
    <row r="26" spans="1:9" customFormat="1" ht="60" x14ac:dyDescent="0.25">
      <c r="A26" s="116" t="s">
        <v>26</v>
      </c>
      <c r="B26" s="117"/>
      <c r="C26" s="118"/>
      <c r="D26" s="59" t="s">
        <v>27</v>
      </c>
      <c r="E26" s="59" t="s">
        <v>20</v>
      </c>
      <c r="F26" s="60" t="s">
        <v>28</v>
      </c>
      <c r="I26" s="22"/>
    </row>
    <row r="27" spans="1:9" customFormat="1" x14ac:dyDescent="0.25">
      <c r="A27" s="113"/>
      <c r="B27" s="114"/>
      <c r="C27" s="115"/>
      <c r="D27" s="89"/>
      <c r="E27" s="91">
        <f>+D27*20%</f>
        <v>0</v>
      </c>
      <c r="F27" s="92">
        <f>SUM(D27:E27)</f>
        <v>0</v>
      </c>
      <c r="I27" s="22"/>
    </row>
    <row r="28" spans="1:9" customFormat="1" ht="45" x14ac:dyDescent="0.25">
      <c r="A28" s="116" t="s">
        <v>29</v>
      </c>
      <c r="B28" s="117"/>
      <c r="C28" s="118"/>
      <c r="D28" s="59" t="s">
        <v>27</v>
      </c>
      <c r="E28" s="59" t="s">
        <v>20</v>
      </c>
      <c r="F28" s="60" t="s">
        <v>28</v>
      </c>
      <c r="I28" s="22"/>
    </row>
    <row r="29" spans="1:9" customFormat="1" x14ac:dyDescent="0.25">
      <c r="A29" s="113"/>
      <c r="B29" s="114"/>
      <c r="C29" s="115"/>
      <c r="D29" s="89"/>
      <c r="E29" s="91">
        <f>+D29*20%</f>
        <v>0</v>
      </c>
      <c r="F29" s="92">
        <f>SUM(D29:E29)</f>
        <v>0</v>
      </c>
      <c r="I29" s="22"/>
    </row>
    <row r="30" spans="1:9" x14ac:dyDescent="0.25">
      <c r="A30" s="16" t="s">
        <v>30</v>
      </c>
      <c r="B30" s="94">
        <f>+D21+D27+D29</f>
        <v>0</v>
      </c>
      <c r="I30" s="68"/>
    </row>
    <row r="31" spans="1:9" x14ac:dyDescent="0.25">
      <c r="A31" s="16" t="s">
        <v>31</v>
      </c>
      <c r="B31" s="94">
        <f>F21+F27+F29</f>
        <v>0</v>
      </c>
      <c r="I31" s="68"/>
    </row>
    <row r="32" spans="1:9" ht="15.75" thickBot="1" x14ac:dyDescent="0.3">
      <c r="A32" s="69"/>
      <c r="B32" s="70"/>
      <c r="C32" s="70"/>
      <c r="D32" s="70"/>
      <c r="E32" s="70"/>
      <c r="F32" s="70"/>
      <c r="G32" s="70"/>
      <c r="H32" s="70"/>
      <c r="I32" s="71"/>
    </row>
  </sheetData>
  <mergeCells count="18">
    <mergeCell ref="A27:C27"/>
    <mergeCell ref="A28:C29"/>
    <mergeCell ref="A1:A2"/>
    <mergeCell ref="B1:B2"/>
    <mergeCell ref="C1:G1"/>
    <mergeCell ref="A17:B17"/>
    <mergeCell ref="A20:C23"/>
    <mergeCell ref="D21:D23"/>
    <mergeCell ref="E21:E23"/>
    <mergeCell ref="F21:F23"/>
    <mergeCell ref="A26:C26"/>
    <mergeCell ref="A24:C24"/>
    <mergeCell ref="A25:C25"/>
    <mergeCell ref="I1:I2"/>
    <mergeCell ref="A12:I12"/>
    <mergeCell ref="A15:C15"/>
    <mergeCell ref="D15:F15"/>
    <mergeCell ref="A16:B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5"/>
  <sheetViews>
    <sheetView topLeftCell="A14" zoomScale="85" zoomScaleNormal="85" workbookViewId="0">
      <selection activeCell="A20" sqref="A20:A21"/>
    </sheetView>
  </sheetViews>
  <sheetFormatPr baseColWidth="10" defaultColWidth="18" defaultRowHeight="15" x14ac:dyDescent="0.25"/>
  <cols>
    <col min="1" max="1" width="32.28515625" style="2" customWidth="1"/>
    <col min="2" max="2" width="19.140625" customWidth="1"/>
    <col min="3" max="4" width="23.28515625" customWidth="1"/>
    <col min="5" max="5" width="23.28515625" style="1" customWidth="1"/>
    <col min="6" max="8" width="23.28515625" customWidth="1"/>
  </cols>
  <sheetData>
    <row r="1" spans="1:8" ht="27.75" customHeight="1" thickBot="1" x14ac:dyDescent="0.3">
      <c r="A1" s="141" t="s">
        <v>54</v>
      </c>
      <c r="B1" s="142"/>
      <c r="C1" s="142"/>
      <c r="D1" s="142"/>
      <c r="E1" s="142"/>
      <c r="F1" s="142"/>
      <c r="G1" s="142"/>
      <c r="H1" s="143"/>
    </row>
    <row r="2" spans="1:8" ht="15.75" thickBot="1" x14ac:dyDescent="0.3"/>
    <row r="3" spans="1:8" ht="29.45" customHeight="1" x14ac:dyDescent="0.25">
      <c r="A3" s="144" t="s">
        <v>32</v>
      </c>
      <c r="B3" s="121" t="s">
        <v>1</v>
      </c>
      <c r="C3" s="123" t="s">
        <v>2</v>
      </c>
      <c r="D3" s="124"/>
      <c r="E3" s="124"/>
      <c r="F3" s="124"/>
      <c r="G3" s="125"/>
      <c r="H3" s="99" t="s">
        <v>3</v>
      </c>
    </row>
    <row r="4" spans="1:8" ht="29.45" customHeight="1" x14ac:dyDescent="0.25">
      <c r="A4" s="145"/>
      <c r="B4" s="146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47"/>
    </row>
    <row r="5" spans="1:8" ht="27.2" customHeight="1" x14ac:dyDescent="0.25">
      <c r="A5" s="13" t="s">
        <v>33</v>
      </c>
      <c r="B5" s="7">
        <f>SUM(C5:G5)</f>
        <v>49</v>
      </c>
      <c r="C5" s="5"/>
      <c r="D5" s="6">
        <v>49</v>
      </c>
      <c r="E5" s="4"/>
      <c r="F5" s="5"/>
      <c r="G5" s="5"/>
      <c r="H5" s="8"/>
    </row>
    <row r="6" spans="1:8" ht="27.2" customHeight="1" x14ac:dyDescent="0.25">
      <c r="A6" s="13" t="s">
        <v>55</v>
      </c>
      <c r="B6" s="7">
        <f t="shared" ref="B6:B16" si="0">SUM(C6:G6)</f>
        <v>0</v>
      </c>
      <c r="C6" s="5"/>
      <c r="D6" s="5"/>
      <c r="E6" s="5"/>
      <c r="F6" s="5"/>
      <c r="G6" s="5"/>
      <c r="H6" s="9"/>
    </row>
    <row r="7" spans="1:8" ht="27.2" customHeight="1" x14ac:dyDescent="0.25">
      <c r="A7" s="13" t="s">
        <v>34</v>
      </c>
      <c r="B7" s="7">
        <f t="shared" si="0"/>
        <v>0</v>
      </c>
      <c r="C7" s="5"/>
      <c r="D7" s="5"/>
      <c r="E7" s="4"/>
      <c r="F7" s="5"/>
      <c r="G7" s="5"/>
      <c r="H7" s="8"/>
    </row>
    <row r="8" spans="1:8" ht="27.2" customHeight="1" x14ac:dyDescent="0.25">
      <c r="A8" s="13" t="s">
        <v>35</v>
      </c>
      <c r="B8" s="7">
        <f t="shared" si="0"/>
        <v>0</v>
      </c>
      <c r="C8" s="7"/>
      <c r="D8" s="4"/>
      <c r="E8" s="4"/>
      <c r="F8" s="5"/>
      <c r="G8" s="5"/>
      <c r="H8" s="8"/>
    </row>
    <row r="9" spans="1:8" ht="27.2" customHeight="1" x14ac:dyDescent="0.25">
      <c r="A9" s="13" t="s">
        <v>36</v>
      </c>
      <c r="B9" s="7">
        <f t="shared" si="0"/>
        <v>0</v>
      </c>
      <c r="C9" s="7"/>
      <c r="D9" s="4"/>
      <c r="E9" s="4"/>
      <c r="F9" s="5"/>
      <c r="G9" s="5"/>
      <c r="H9" s="8"/>
    </row>
    <row r="10" spans="1:8" ht="27.2" customHeight="1" x14ac:dyDescent="0.25">
      <c r="A10" s="13" t="s">
        <v>56</v>
      </c>
      <c r="B10" s="7">
        <f t="shared" si="0"/>
        <v>0</v>
      </c>
      <c r="C10" s="7"/>
      <c r="D10" s="4"/>
      <c r="E10" s="4"/>
      <c r="F10" s="5"/>
      <c r="G10" s="5"/>
      <c r="H10" s="8"/>
    </row>
    <row r="11" spans="1:8" ht="27.2" customHeight="1" x14ac:dyDescent="0.25">
      <c r="A11" s="13" t="s">
        <v>37</v>
      </c>
      <c r="B11" s="7">
        <f t="shared" si="0"/>
        <v>0</v>
      </c>
      <c r="C11" s="5"/>
      <c r="D11" s="4"/>
      <c r="E11" s="4"/>
      <c r="F11" s="5"/>
      <c r="G11" s="5"/>
      <c r="H11" s="8"/>
    </row>
    <row r="12" spans="1:8" ht="27.2" customHeight="1" x14ac:dyDescent="0.25">
      <c r="A12" s="13" t="s">
        <v>38</v>
      </c>
      <c r="B12" s="7">
        <f t="shared" si="0"/>
        <v>0</v>
      </c>
      <c r="C12" s="5"/>
      <c r="D12" s="6"/>
      <c r="E12" s="4"/>
      <c r="F12" s="5"/>
      <c r="G12" s="5"/>
      <c r="H12" s="8"/>
    </row>
    <row r="13" spans="1:8" ht="27.2" customHeight="1" x14ac:dyDescent="0.25">
      <c r="A13" s="13" t="s">
        <v>39</v>
      </c>
      <c r="B13" s="7">
        <f t="shared" si="0"/>
        <v>0</v>
      </c>
      <c r="C13" s="5"/>
      <c r="D13" s="5"/>
      <c r="E13" s="5"/>
      <c r="F13" s="5"/>
      <c r="G13" s="5"/>
      <c r="H13" s="9"/>
    </row>
    <row r="14" spans="1:8" ht="27.2" customHeight="1" x14ac:dyDescent="0.25">
      <c r="A14" s="13" t="s">
        <v>40</v>
      </c>
      <c r="B14" s="7">
        <f t="shared" si="0"/>
        <v>0</v>
      </c>
      <c r="C14" s="5"/>
      <c r="D14" s="5"/>
      <c r="E14" s="4"/>
      <c r="F14" s="5"/>
      <c r="G14" s="5"/>
      <c r="H14" s="8"/>
    </row>
    <row r="15" spans="1:8" ht="27.2" customHeight="1" x14ac:dyDescent="0.25">
      <c r="A15" s="13" t="s">
        <v>41</v>
      </c>
      <c r="B15" s="7">
        <f t="shared" si="0"/>
        <v>0</v>
      </c>
      <c r="C15" s="5"/>
      <c r="D15" s="5"/>
      <c r="E15" s="4"/>
      <c r="F15" s="5"/>
      <c r="G15" s="5"/>
      <c r="H15" s="8"/>
    </row>
    <row r="16" spans="1:8" ht="27.2" customHeight="1" x14ac:dyDescent="0.25">
      <c r="A16" s="13" t="s">
        <v>42</v>
      </c>
      <c r="B16" s="7">
        <f t="shared" si="0"/>
        <v>0</v>
      </c>
      <c r="C16" s="7"/>
      <c r="D16" s="6"/>
      <c r="E16" s="4"/>
      <c r="F16" s="5"/>
      <c r="G16" s="5"/>
      <c r="H16" s="8"/>
    </row>
    <row r="17" spans="1:8" ht="27.75" customHeight="1" thickBot="1" x14ac:dyDescent="0.3">
      <c r="A17" s="10" t="s">
        <v>43</v>
      </c>
      <c r="B17" s="11">
        <f>SUM(B5:B16)</f>
        <v>49</v>
      </c>
      <c r="C17" s="11">
        <f>SUM(C5:C16)</f>
        <v>0</v>
      </c>
      <c r="D17" s="11">
        <f t="shared" ref="D17:H17" si="1">SUM(D5:D16)</f>
        <v>49</v>
      </c>
      <c r="E17" s="11">
        <f t="shared" si="1"/>
        <v>0</v>
      </c>
      <c r="F17" s="11">
        <f t="shared" si="1"/>
        <v>0</v>
      </c>
      <c r="G17" s="11">
        <f t="shared" si="1"/>
        <v>0</v>
      </c>
      <c r="H17" s="12">
        <f t="shared" si="1"/>
        <v>0</v>
      </c>
    </row>
    <row r="20" spans="1:8" x14ac:dyDescent="0.25">
      <c r="A20"/>
    </row>
    <row r="21" spans="1:8" x14ac:dyDescent="0.25">
      <c r="A21"/>
    </row>
    <row r="23" spans="1:8" ht="15.75" thickBot="1" x14ac:dyDescent="0.3"/>
    <row r="24" spans="1:8" s="15" customFormat="1" ht="15.75" thickBot="1" x14ac:dyDescent="0.3">
      <c r="A24" s="101" t="s">
        <v>14</v>
      </c>
      <c r="B24" s="102"/>
      <c r="C24" s="102"/>
      <c r="D24" s="102"/>
      <c r="E24" s="103"/>
      <c r="F24" s="103"/>
      <c r="G24" s="104"/>
      <c r="H24" s="105"/>
    </row>
    <row r="25" spans="1:8" s="15" customFormat="1" x14ac:dyDescent="0.25">
      <c r="A25" s="21"/>
      <c r="B25"/>
      <c r="C25"/>
      <c r="D25"/>
      <c r="E25"/>
      <c r="F25"/>
      <c r="G25"/>
      <c r="H25" s="22"/>
    </row>
    <row r="26" spans="1:8" s="15" customFormat="1" ht="15.75" thickBot="1" x14ac:dyDescent="0.3">
      <c r="A26" s="23"/>
      <c r="B26" s="24"/>
      <c r="C26" s="24"/>
      <c r="D26" s="24"/>
      <c r="E26" s="24"/>
      <c r="F26" s="25"/>
      <c r="G26" s="24"/>
      <c r="H26" s="26"/>
    </row>
    <row r="27" spans="1:8" s="15" customFormat="1" ht="16.5" thickBot="1" x14ac:dyDescent="0.3">
      <c r="A27" s="106" t="s">
        <v>15</v>
      </c>
      <c r="B27" s="107"/>
      <c r="C27" s="108"/>
      <c r="D27" s="109" t="s">
        <v>16</v>
      </c>
      <c r="E27" s="103"/>
      <c r="F27" s="110"/>
      <c r="G27" s="27"/>
      <c r="H27" s="28"/>
    </row>
    <row r="28" spans="1:8" s="15" customFormat="1" ht="25.5" x14ac:dyDescent="0.25">
      <c r="A28" s="111" t="s">
        <v>17</v>
      </c>
      <c r="B28" s="112"/>
      <c r="C28" s="29" t="s">
        <v>18</v>
      </c>
      <c r="D28" s="30" t="s">
        <v>19</v>
      </c>
      <c r="E28" s="31" t="s">
        <v>20</v>
      </c>
      <c r="F28" s="32" t="s">
        <v>21</v>
      </c>
      <c r="G28"/>
      <c r="H28" s="22"/>
    </row>
    <row r="29" spans="1:8" s="15" customFormat="1" x14ac:dyDescent="0.25">
      <c r="A29" s="126" t="s">
        <v>22</v>
      </c>
      <c r="B29" s="127"/>
      <c r="C29" s="33">
        <v>49</v>
      </c>
      <c r="D29" s="90"/>
      <c r="E29" s="91">
        <f>+D29*20%</f>
        <v>0</v>
      </c>
      <c r="F29" s="92">
        <f>SUM(D29:E29)</f>
        <v>0</v>
      </c>
      <c r="G29"/>
      <c r="H29" s="22"/>
    </row>
    <row r="30" spans="1:8" s="15" customFormat="1" x14ac:dyDescent="0.25">
      <c r="A30" s="34"/>
      <c r="B30" s="35"/>
      <c r="C30" s="36"/>
      <c r="D30" s="37"/>
      <c r="E30" s="38"/>
      <c r="F30" s="39"/>
      <c r="G30"/>
      <c r="H30" s="22"/>
    </row>
    <row r="31" spans="1:8" s="15" customFormat="1" ht="15.75" thickBot="1" x14ac:dyDescent="0.3">
      <c r="A31" s="40"/>
      <c r="B31" s="41"/>
      <c r="C31" s="41"/>
      <c r="D31" s="42"/>
      <c r="E31" s="43"/>
      <c r="F31" s="44"/>
      <c r="G31"/>
      <c r="H31" s="22"/>
    </row>
    <row r="32" spans="1:8" s="15" customFormat="1" ht="25.5" x14ac:dyDescent="0.25">
      <c r="A32" s="128" t="s">
        <v>52</v>
      </c>
      <c r="B32" s="129"/>
      <c r="C32" s="130"/>
      <c r="D32" s="45" t="s">
        <v>19</v>
      </c>
      <c r="E32" s="46" t="s">
        <v>20</v>
      </c>
      <c r="F32" s="47" t="s">
        <v>21</v>
      </c>
      <c r="G32" s="48"/>
      <c r="H32" s="49"/>
    </row>
    <row r="33" spans="1:8" s="15" customFormat="1" x14ac:dyDescent="0.25">
      <c r="A33" s="131"/>
      <c r="B33" s="132"/>
      <c r="C33" s="133"/>
      <c r="D33" s="139">
        <f>+D29</f>
        <v>0</v>
      </c>
      <c r="E33" s="139">
        <f>+E29</f>
        <v>0</v>
      </c>
      <c r="F33" s="139">
        <f>+F29</f>
        <v>0</v>
      </c>
      <c r="G33"/>
      <c r="H33" s="22"/>
    </row>
    <row r="34" spans="1:8" s="15" customFormat="1" ht="15.75" thickBot="1" x14ac:dyDescent="0.3">
      <c r="A34" s="134"/>
      <c r="B34" s="135"/>
      <c r="C34" s="136"/>
      <c r="D34" s="140"/>
      <c r="E34" s="140"/>
      <c r="F34" s="140"/>
      <c r="G34"/>
      <c r="H34" s="22"/>
    </row>
    <row r="35" spans="1:8" s="15" customFormat="1" ht="15.75" thickBot="1" x14ac:dyDescent="0.3">
      <c r="A35" s="50"/>
      <c r="B35" s="51"/>
      <c r="C35" s="51"/>
      <c r="D35" s="51"/>
      <c r="E35" s="51"/>
      <c r="F35" s="51"/>
      <c r="G35" s="51"/>
      <c r="H35" s="52"/>
    </row>
  </sheetData>
  <mergeCells count="14">
    <mergeCell ref="A1:H1"/>
    <mergeCell ref="A3:A4"/>
    <mergeCell ref="B3:B4"/>
    <mergeCell ref="C3:G3"/>
    <mergeCell ref="H3:H4"/>
    <mergeCell ref="A32:C34"/>
    <mergeCell ref="D33:D34"/>
    <mergeCell ref="E33:E34"/>
    <mergeCell ref="F33:F34"/>
    <mergeCell ref="A24:H24"/>
    <mergeCell ref="A27:C27"/>
    <mergeCell ref="D27:F27"/>
    <mergeCell ref="A28:B28"/>
    <mergeCell ref="A29:B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5"/>
  <sheetViews>
    <sheetView topLeftCell="A20" zoomScale="85" zoomScaleNormal="85" workbookViewId="0">
      <selection activeCell="A20" sqref="A20:A21"/>
    </sheetView>
  </sheetViews>
  <sheetFormatPr baseColWidth="10" defaultColWidth="18" defaultRowHeight="15" x14ac:dyDescent="0.25"/>
  <cols>
    <col min="1" max="1" width="32.28515625" style="2" customWidth="1"/>
    <col min="2" max="2" width="19.140625" customWidth="1"/>
    <col min="3" max="4" width="23.28515625" customWidth="1"/>
    <col min="5" max="5" width="23.28515625" style="1" customWidth="1"/>
    <col min="6" max="8" width="23.28515625" customWidth="1"/>
  </cols>
  <sheetData>
    <row r="1" spans="1:8" ht="27.75" customHeight="1" thickBot="1" x14ac:dyDescent="0.3">
      <c r="A1" s="141" t="s">
        <v>57</v>
      </c>
      <c r="B1" s="142"/>
      <c r="C1" s="142"/>
      <c r="D1" s="142"/>
      <c r="E1" s="142"/>
      <c r="F1" s="142"/>
      <c r="G1" s="142"/>
      <c r="H1" s="143"/>
    </row>
    <row r="2" spans="1:8" ht="15.75" thickBot="1" x14ac:dyDescent="0.3"/>
    <row r="3" spans="1:8" ht="29.45" customHeight="1" x14ac:dyDescent="0.25">
      <c r="A3" s="144" t="s">
        <v>32</v>
      </c>
      <c r="B3" s="121" t="s">
        <v>1</v>
      </c>
      <c r="C3" s="123" t="s">
        <v>2</v>
      </c>
      <c r="D3" s="124"/>
      <c r="E3" s="124"/>
      <c r="F3" s="124"/>
      <c r="G3" s="125"/>
      <c r="H3" s="99" t="s">
        <v>3</v>
      </c>
    </row>
    <row r="4" spans="1:8" ht="29.45" customHeight="1" x14ac:dyDescent="0.25">
      <c r="A4" s="145"/>
      <c r="B4" s="146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47"/>
    </row>
    <row r="5" spans="1:8" ht="27.2" customHeight="1" x14ac:dyDescent="0.25">
      <c r="A5" s="13" t="s">
        <v>33</v>
      </c>
      <c r="B5" s="7">
        <f>SUM(C5:G5)</f>
        <v>20</v>
      </c>
      <c r="C5" s="5">
        <v>5</v>
      </c>
      <c r="D5" s="6"/>
      <c r="E5" s="4">
        <v>15</v>
      </c>
      <c r="F5" s="5"/>
      <c r="G5" s="5"/>
      <c r="H5" s="8"/>
    </row>
    <row r="6" spans="1:8" ht="27.2" customHeight="1" x14ac:dyDescent="0.25">
      <c r="A6" s="13" t="s">
        <v>55</v>
      </c>
      <c r="B6" s="7">
        <f t="shared" ref="B6:B16" si="0">SUM(C6:G6)</f>
        <v>45</v>
      </c>
      <c r="C6" s="5"/>
      <c r="D6" s="5"/>
      <c r="E6" s="5">
        <v>45</v>
      </c>
      <c r="F6" s="5"/>
      <c r="G6" s="5"/>
      <c r="H6" s="9"/>
    </row>
    <row r="7" spans="1:8" ht="27.2" customHeight="1" x14ac:dyDescent="0.25">
      <c r="A7" s="13" t="s">
        <v>34</v>
      </c>
      <c r="B7" s="7">
        <f t="shared" si="0"/>
        <v>44</v>
      </c>
      <c r="C7" s="5"/>
      <c r="D7" s="5">
        <v>44</v>
      </c>
      <c r="E7" s="4"/>
      <c r="F7" s="5"/>
      <c r="G7" s="5"/>
      <c r="H7" s="8"/>
    </row>
    <row r="8" spans="1:8" ht="27.2" customHeight="1" x14ac:dyDescent="0.25">
      <c r="A8" s="13" t="s">
        <v>35</v>
      </c>
      <c r="B8" s="7">
        <f t="shared" si="0"/>
        <v>13</v>
      </c>
      <c r="C8" s="7"/>
      <c r="D8" s="4"/>
      <c r="E8" s="4">
        <v>13</v>
      </c>
      <c r="F8" s="5"/>
      <c r="G8" s="5"/>
      <c r="H8" s="8"/>
    </row>
    <row r="9" spans="1:8" ht="27.2" customHeight="1" x14ac:dyDescent="0.25">
      <c r="A9" s="13" t="s">
        <v>36</v>
      </c>
      <c r="B9" s="7">
        <f t="shared" si="0"/>
        <v>0</v>
      </c>
      <c r="C9" s="7"/>
      <c r="D9" s="4"/>
      <c r="E9" s="4"/>
      <c r="F9" s="5"/>
      <c r="G9" s="5"/>
      <c r="H9" s="8"/>
    </row>
    <row r="10" spans="1:8" ht="27.2" customHeight="1" x14ac:dyDescent="0.25">
      <c r="A10" s="13" t="s">
        <v>56</v>
      </c>
      <c r="B10" s="7">
        <f t="shared" si="0"/>
        <v>326.5</v>
      </c>
      <c r="C10" s="7"/>
      <c r="D10" s="4"/>
      <c r="E10" s="4">
        <v>326.5</v>
      </c>
      <c r="F10" s="5"/>
      <c r="G10" s="5"/>
      <c r="H10" s="8"/>
    </row>
    <row r="11" spans="1:8" ht="27.2" customHeight="1" x14ac:dyDescent="0.25">
      <c r="A11" s="13" t="s">
        <v>37</v>
      </c>
      <c r="B11" s="7">
        <f t="shared" si="0"/>
        <v>159</v>
      </c>
      <c r="C11" s="5"/>
      <c r="D11" s="4"/>
      <c r="E11" s="4">
        <f>179-20</f>
        <v>159</v>
      </c>
      <c r="F11" s="5"/>
      <c r="G11" s="5"/>
      <c r="H11" s="8"/>
    </row>
    <row r="12" spans="1:8" ht="27.2" customHeight="1" x14ac:dyDescent="0.25">
      <c r="A12" s="13" t="s">
        <v>38</v>
      </c>
      <c r="B12" s="7">
        <f t="shared" si="0"/>
        <v>16</v>
      </c>
      <c r="C12" s="5"/>
      <c r="D12" s="6"/>
      <c r="E12" s="4">
        <v>16</v>
      </c>
      <c r="F12" s="5"/>
      <c r="G12" s="5"/>
      <c r="H12" s="8"/>
    </row>
    <row r="13" spans="1:8" ht="27.2" customHeight="1" x14ac:dyDescent="0.25">
      <c r="A13" s="13" t="s">
        <v>39</v>
      </c>
      <c r="B13" s="7">
        <f t="shared" si="0"/>
        <v>0</v>
      </c>
      <c r="C13" s="5"/>
      <c r="D13" s="5"/>
      <c r="E13" s="5"/>
      <c r="F13" s="5"/>
      <c r="G13" s="5"/>
      <c r="H13" s="9"/>
    </row>
    <row r="14" spans="1:8" ht="27.2" customHeight="1" x14ac:dyDescent="0.25">
      <c r="A14" s="13" t="s">
        <v>40</v>
      </c>
      <c r="B14" s="7">
        <f t="shared" si="0"/>
        <v>0</v>
      </c>
      <c r="C14" s="5"/>
      <c r="D14" s="5"/>
      <c r="E14" s="4"/>
      <c r="F14" s="5"/>
      <c r="G14" s="5"/>
      <c r="H14" s="8"/>
    </row>
    <row r="15" spans="1:8" ht="27.2" customHeight="1" x14ac:dyDescent="0.25">
      <c r="A15" s="13" t="s">
        <v>41</v>
      </c>
      <c r="B15" s="7">
        <f t="shared" si="0"/>
        <v>0</v>
      </c>
      <c r="C15" s="5"/>
      <c r="D15" s="5"/>
      <c r="E15" s="4"/>
      <c r="F15" s="5"/>
      <c r="G15" s="5"/>
      <c r="H15" s="8"/>
    </row>
    <row r="16" spans="1:8" ht="27.2" customHeight="1" x14ac:dyDescent="0.25">
      <c r="A16" s="13" t="s">
        <v>42</v>
      </c>
      <c r="B16" s="7">
        <f t="shared" si="0"/>
        <v>234</v>
      </c>
      <c r="C16" s="7"/>
      <c r="D16" s="6">
        <v>82</v>
      </c>
      <c r="E16" s="4">
        <v>152</v>
      </c>
      <c r="F16" s="5"/>
      <c r="G16" s="5"/>
      <c r="H16" s="8"/>
    </row>
    <row r="17" spans="1:8" ht="27.75" customHeight="1" thickBot="1" x14ac:dyDescent="0.3">
      <c r="A17" s="10" t="s">
        <v>43</v>
      </c>
      <c r="B17" s="11">
        <f>SUM(B5:B16)</f>
        <v>857.5</v>
      </c>
      <c r="C17" s="11">
        <f>SUM(C5:C16)</f>
        <v>5</v>
      </c>
      <c r="D17" s="11">
        <f t="shared" ref="D17:H17" si="1">SUM(D5:D16)</f>
        <v>126</v>
      </c>
      <c r="E17" s="11">
        <f t="shared" si="1"/>
        <v>726.5</v>
      </c>
      <c r="F17" s="11">
        <f t="shared" si="1"/>
        <v>0</v>
      </c>
      <c r="G17" s="11">
        <f t="shared" si="1"/>
        <v>0</v>
      </c>
      <c r="H17" s="12">
        <f t="shared" si="1"/>
        <v>0</v>
      </c>
    </row>
    <row r="20" spans="1:8" x14ac:dyDescent="0.25">
      <c r="A20"/>
    </row>
    <row r="21" spans="1:8" x14ac:dyDescent="0.25">
      <c r="A21"/>
    </row>
    <row r="23" spans="1:8" ht="15.75" thickBot="1" x14ac:dyDescent="0.3"/>
    <row r="24" spans="1:8" s="15" customFormat="1" ht="15.75" thickBot="1" x14ac:dyDescent="0.3">
      <c r="A24" s="101" t="s">
        <v>14</v>
      </c>
      <c r="B24" s="102"/>
      <c r="C24" s="102"/>
      <c r="D24" s="102"/>
      <c r="E24" s="103"/>
      <c r="F24" s="103"/>
      <c r="G24" s="104"/>
      <c r="H24" s="105"/>
    </row>
    <row r="25" spans="1:8" s="15" customFormat="1" x14ac:dyDescent="0.25">
      <c r="A25" s="21"/>
      <c r="B25"/>
      <c r="C25"/>
      <c r="D25"/>
      <c r="E25"/>
      <c r="F25"/>
      <c r="G25"/>
      <c r="H25" s="22"/>
    </row>
    <row r="26" spans="1:8" s="15" customFormat="1" ht="15.75" thickBot="1" x14ac:dyDescent="0.3">
      <c r="A26" s="23"/>
      <c r="B26" s="24"/>
      <c r="C26" s="24"/>
      <c r="D26" s="24"/>
      <c r="E26" s="24"/>
      <c r="F26" s="25"/>
      <c r="G26" s="24"/>
      <c r="H26" s="26"/>
    </row>
    <row r="27" spans="1:8" s="15" customFormat="1" ht="16.5" thickBot="1" x14ac:dyDescent="0.3">
      <c r="A27" s="106" t="s">
        <v>15</v>
      </c>
      <c r="B27" s="107"/>
      <c r="C27" s="108"/>
      <c r="D27" s="109" t="s">
        <v>16</v>
      </c>
      <c r="E27" s="103"/>
      <c r="F27" s="110"/>
      <c r="G27" s="27"/>
      <c r="H27" s="28"/>
    </row>
    <row r="28" spans="1:8" s="15" customFormat="1" ht="25.5" x14ac:dyDescent="0.25">
      <c r="A28" s="111" t="s">
        <v>17</v>
      </c>
      <c r="B28" s="112"/>
      <c r="C28" s="29" t="s">
        <v>18</v>
      </c>
      <c r="D28" s="30" t="s">
        <v>19</v>
      </c>
      <c r="E28" s="31" t="s">
        <v>20</v>
      </c>
      <c r="F28" s="32" t="s">
        <v>21</v>
      </c>
      <c r="G28"/>
      <c r="H28" s="22"/>
    </row>
    <row r="29" spans="1:8" s="15" customFormat="1" x14ac:dyDescent="0.25">
      <c r="A29" s="126" t="s">
        <v>22</v>
      </c>
      <c r="B29" s="127"/>
      <c r="C29" s="33">
        <v>857.5</v>
      </c>
      <c r="D29" s="90"/>
      <c r="E29" s="91">
        <f>+D29*20%</f>
        <v>0</v>
      </c>
      <c r="F29" s="92">
        <f>SUM(D29:E29)</f>
        <v>0</v>
      </c>
      <c r="G29"/>
      <c r="H29" s="22"/>
    </row>
    <row r="30" spans="1:8" s="15" customFormat="1" x14ac:dyDescent="0.25">
      <c r="A30" s="34"/>
      <c r="B30" s="35"/>
      <c r="C30" s="36"/>
      <c r="D30" s="37"/>
      <c r="E30" s="38"/>
      <c r="F30" s="39"/>
      <c r="G30"/>
      <c r="H30" s="22"/>
    </row>
    <row r="31" spans="1:8" s="15" customFormat="1" ht="15.75" thickBot="1" x14ac:dyDescent="0.3">
      <c r="A31" s="40"/>
      <c r="B31" s="41"/>
      <c r="C31" s="41"/>
      <c r="D31" s="42"/>
      <c r="E31" s="43"/>
      <c r="F31" s="44"/>
      <c r="G31"/>
      <c r="H31" s="22"/>
    </row>
    <row r="32" spans="1:8" s="15" customFormat="1" ht="25.5" x14ac:dyDescent="0.25">
      <c r="A32" s="128" t="s">
        <v>52</v>
      </c>
      <c r="B32" s="129"/>
      <c r="C32" s="130"/>
      <c r="D32" s="45" t="s">
        <v>19</v>
      </c>
      <c r="E32" s="46" t="s">
        <v>20</v>
      </c>
      <c r="F32" s="47" t="s">
        <v>21</v>
      </c>
      <c r="G32" s="48"/>
      <c r="H32" s="49"/>
    </row>
    <row r="33" spans="1:8" s="15" customFormat="1" x14ac:dyDescent="0.25">
      <c r="A33" s="131"/>
      <c r="B33" s="132"/>
      <c r="C33" s="133"/>
      <c r="D33" s="139">
        <f>+D29</f>
        <v>0</v>
      </c>
      <c r="E33" s="139">
        <f>+E29</f>
        <v>0</v>
      </c>
      <c r="F33" s="139">
        <f>+F29</f>
        <v>0</v>
      </c>
      <c r="G33"/>
      <c r="H33" s="22"/>
    </row>
    <row r="34" spans="1:8" s="15" customFormat="1" ht="15.75" thickBot="1" x14ac:dyDescent="0.3">
      <c r="A34" s="134"/>
      <c r="B34" s="135"/>
      <c r="C34" s="136"/>
      <c r="D34" s="140"/>
      <c r="E34" s="140"/>
      <c r="F34" s="140"/>
      <c r="G34"/>
      <c r="H34" s="22"/>
    </row>
    <row r="35" spans="1:8" s="15" customFormat="1" ht="15.75" thickBot="1" x14ac:dyDescent="0.3">
      <c r="A35" s="50"/>
      <c r="B35" s="51"/>
      <c r="C35" s="51"/>
      <c r="D35" s="51"/>
      <c r="E35" s="51"/>
      <c r="F35" s="51"/>
      <c r="G35" s="51"/>
      <c r="H35" s="52"/>
    </row>
  </sheetData>
  <mergeCells count="14">
    <mergeCell ref="A1:H1"/>
    <mergeCell ref="A3:A4"/>
    <mergeCell ref="B3:B4"/>
    <mergeCell ref="C3:G3"/>
    <mergeCell ref="H3:H4"/>
    <mergeCell ref="A32:C34"/>
    <mergeCell ref="D33:D34"/>
    <mergeCell ref="E33:E34"/>
    <mergeCell ref="F33:F34"/>
    <mergeCell ref="A24:H24"/>
    <mergeCell ref="A27:C27"/>
    <mergeCell ref="D27:F27"/>
    <mergeCell ref="A28:B28"/>
    <mergeCell ref="A29:B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6"/>
  <sheetViews>
    <sheetView topLeftCell="A9" zoomScale="85" zoomScaleNormal="85" workbookViewId="0">
      <selection activeCell="A22" sqref="A22:H22"/>
    </sheetView>
  </sheetViews>
  <sheetFormatPr baseColWidth="10" defaultColWidth="18" defaultRowHeight="15" x14ac:dyDescent="0.25"/>
  <cols>
    <col min="1" max="1" width="32.28515625" style="2" customWidth="1"/>
    <col min="2" max="2" width="19.140625" customWidth="1"/>
    <col min="3" max="4" width="23.28515625" customWidth="1"/>
    <col min="5" max="5" width="23.28515625" style="1" customWidth="1"/>
    <col min="6" max="8" width="23.28515625" customWidth="1"/>
  </cols>
  <sheetData>
    <row r="1" spans="1:8" ht="27.75" customHeight="1" thickBot="1" x14ac:dyDescent="0.3">
      <c r="A1" s="141" t="s">
        <v>58</v>
      </c>
      <c r="B1" s="142"/>
      <c r="C1" s="142"/>
      <c r="D1" s="142"/>
      <c r="E1" s="142"/>
      <c r="F1" s="142"/>
      <c r="G1" s="142"/>
      <c r="H1" s="143"/>
    </row>
    <row r="2" spans="1:8" ht="15.75" thickBot="1" x14ac:dyDescent="0.3"/>
    <row r="3" spans="1:8" ht="29.45" customHeight="1" x14ac:dyDescent="0.25">
      <c r="A3" s="144" t="s">
        <v>32</v>
      </c>
      <c r="B3" s="121" t="s">
        <v>1</v>
      </c>
      <c r="C3" s="123" t="s">
        <v>2</v>
      </c>
      <c r="D3" s="124"/>
      <c r="E3" s="124"/>
      <c r="F3" s="124"/>
      <c r="G3" s="125"/>
      <c r="H3" s="99" t="s">
        <v>3</v>
      </c>
    </row>
    <row r="4" spans="1:8" ht="29.45" customHeight="1" x14ac:dyDescent="0.25">
      <c r="A4" s="145"/>
      <c r="B4" s="146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47"/>
    </row>
    <row r="5" spans="1:8" ht="27.2" customHeight="1" x14ac:dyDescent="0.25">
      <c r="A5" s="13" t="s">
        <v>33</v>
      </c>
      <c r="B5" s="7">
        <f>SUM(C5:G5)</f>
        <v>172</v>
      </c>
      <c r="C5" s="5"/>
      <c r="D5" s="6">
        <f>22+150</f>
        <v>172</v>
      </c>
      <c r="E5" s="4"/>
      <c r="F5" s="5"/>
      <c r="G5" s="5"/>
      <c r="H5" s="8"/>
    </row>
    <row r="6" spans="1:8" ht="27.2" customHeight="1" x14ac:dyDescent="0.25">
      <c r="A6" s="13" t="s">
        <v>55</v>
      </c>
      <c r="B6" s="7">
        <f t="shared" ref="B6:B15" si="0">SUM(C6:G6)</f>
        <v>174</v>
      </c>
      <c r="C6" s="5"/>
      <c r="D6" s="5"/>
      <c r="E6" s="5">
        <f>132+42</f>
        <v>174</v>
      </c>
      <c r="F6" s="5"/>
      <c r="G6" s="5"/>
      <c r="H6" s="9"/>
    </row>
    <row r="7" spans="1:8" ht="27.2" customHeight="1" x14ac:dyDescent="0.25">
      <c r="A7" s="13" t="s">
        <v>34</v>
      </c>
      <c r="B7" s="7">
        <f t="shared" si="0"/>
        <v>137</v>
      </c>
      <c r="C7" s="5"/>
      <c r="D7" s="5">
        <v>46</v>
      </c>
      <c r="E7" s="4">
        <v>91</v>
      </c>
      <c r="F7" s="5"/>
      <c r="G7" s="5"/>
      <c r="H7" s="8"/>
    </row>
    <row r="8" spans="1:8" ht="27.2" customHeight="1" x14ac:dyDescent="0.25">
      <c r="A8" s="13" t="s">
        <v>35</v>
      </c>
      <c r="B8" s="7">
        <f t="shared" si="0"/>
        <v>2375</v>
      </c>
      <c r="C8" s="7">
        <v>39</v>
      </c>
      <c r="D8" s="4">
        <f>756+395+316+34+30-45+93</f>
        <v>1579</v>
      </c>
      <c r="E8" s="4">
        <f>296+461</f>
        <v>757</v>
      </c>
      <c r="F8" s="5"/>
      <c r="G8" s="5"/>
      <c r="H8" s="8"/>
    </row>
    <row r="9" spans="1:8" ht="27.2" customHeight="1" x14ac:dyDescent="0.25">
      <c r="A9" s="13" t="s">
        <v>36</v>
      </c>
      <c r="B9" s="7">
        <f t="shared" si="0"/>
        <v>856</v>
      </c>
      <c r="C9" s="7"/>
      <c r="D9" s="4"/>
      <c r="E9" s="4">
        <f>440+416</f>
        <v>856</v>
      </c>
      <c r="F9" s="5"/>
      <c r="G9" s="5"/>
      <c r="H9" s="8"/>
    </row>
    <row r="10" spans="1:8" ht="27.2" customHeight="1" x14ac:dyDescent="0.25">
      <c r="A10" s="13" t="s">
        <v>37</v>
      </c>
      <c r="B10" s="7">
        <f t="shared" si="0"/>
        <v>1290</v>
      </c>
      <c r="C10" s="5"/>
      <c r="D10" s="4">
        <f>53+49</f>
        <v>102</v>
      </c>
      <c r="E10" s="4">
        <f>1188</f>
        <v>1188</v>
      </c>
      <c r="F10" s="5"/>
      <c r="G10" s="5"/>
      <c r="H10" s="8">
        <v>65</v>
      </c>
    </row>
    <row r="11" spans="1:8" ht="27.2" customHeight="1" x14ac:dyDescent="0.25">
      <c r="A11" s="13" t="s">
        <v>38</v>
      </c>
      <c r="B11" s="7">
        <f t="shared" si="0"/>
        <v>5</v>
      </c>
      <c r="C11" s="5"/>
      <c r="D11" s="6">
        <v>5</v>
      </c>
      <c r="E11" s="4"/>
      <c r="F11" s="5"/>
      <c r="G11" s="5"/>
      <c r="H11" s="8"/>
    </row>
    <row r="12" spans="1:8" ht="27.2" customHeight="1" x14ac:dyDescent="0.25">
      <c r="A12" s="13" t="s">
        <v>39</v>
      </c>
      <c r="B12" s="7">
        <f t="shared" si="0"/>
        <v>0</v>
      </c>
      <c r="C12" s="5"/>
      <c r="D12" s="5"/>
      <c r="E12" s="5"/>
      <c r="F12" s="5"/>
      <c r="G12" s="5"/>
      <c r="H12" s="9"/>
    </row>
    <row r="13" spans="1:8" ht="27.2" customHeight="1" x14ac:dyDescent="0.25">
      <c r="A13" s="13" t="s">
        <v>40</v>
      </c>
      <c r="B13" s="7">
        <f t="shared" si="0"/>
        <v>0</v>
      </c>
      <c r="C13" s="5"/>
      <c r="D13" s="5"/>
      <c r="E13" s="4"/>
      <c r="F13" s="5"/>
      <c r="G13" s="5"/>
      <c r="H13" s="8"/>
    </row>
    <row r="14" spans="1:8" ht="27.2" customHeight="1" x14ac:dyDescent="0.25">
      <c r="A14" s="13" t="s">
        <v>41</v>
      </c>
      <c r="B14" s="7">
        <f t="shared" si="0"/>
        <v>0</v>
      </c>
      <c r="C14" s="5"/>
      <c r="D14" s="5"/>
      <c r="E14" s="4"/>
      <c r="F14" s="5"/>
      <c r="G14" s="5"/>
      <c r="H14" s="8"/>
    </row>
    <row r="15" spans="1:8" ht="27.2" customHeight="1" x14ac:dyDescent="0.25">
      <c r="A15" s="13" t="s">
        <v>42</v>
      </c>
      <c r="B15" s="7">
        <f t="shared" si="0"/>
        <v>1147</v>
      </c>
      <c r="C15" s="7">
        <v>527</v>
      </c>
      <c r="D15" s="6">
        <v>620</v>
      </c>
      <c r="E15" s="4"/>
      <c r="F15" s="5"/>
      <c r="G15" s="5"/>
      <c r="H15" s="8"/>
    </row>
    <row r="16" spans="1:8" ht="27.75" customHeight="1" thickBot="1" x14ac:dyDescent="0.3">
      <c r="A16" s="10" t="s">
        <v>43</v>
      </c>
      <c r="B16" s="11">
        <f t="shared" ref="B16:H16" si="1">SUM(B5:B15)</f>
        <v>6156</v>
      </c>
      <c r="C16" s="11">
        <f t="shared" si="1"/>
        <v>566</v>
      </c>
      <c r="D16" s="11">
        <f t="shared" si="1"/>
        <v>2524</v>
      </c>
      <c r="E16" s="11">
        <f t="shared" si="1"/>
        <v>3066</v>
      </c>
      <c r="F16" s="11">
        <f t="shared" si="1"/>
        <v>0</v>
      </c>
      <c r="G16" s="11">
        <f t="shared" si="1"/>
        <v>0</v>
      </c>
      <c r="H16" s="12">
        <f t="shared" si="1"/>
        <v>65</v>
      </c>
    </row>
    <row r="19" spans="1:8" x14ac:dyDescent="0.25">
      <c r="A19"/>
    </row>
    <row r="20" spans="1:8" x14ac:dyDescent="0.25">
      <c r="A20"/>
    </row>
    <row r="21" spans="1:8" ht="15.75" thickBot="1" x14ac:dyDescent="0.3"/>
    <row r="22" spans="1:8" ht="16.5" thickBot="1" x14ac:dyDescent="0.3">
      <c r="A22" s="141" t="s">
        <v>77</v>
      </c>
      <c r="B22" s="142"/>
      <c r="C22" s="142"/>
      <c r="D22" s="142"/>
      <c r="E22" s="103"/>
      <c r="F22" s="103"/>
      <c r="G22" s="103"/>
      <c r="H22" s="110"/>
    </row>
    <row r="23" spans="1:8" x14ac:dyDescent="0.25">
      <c r="A23" s="21"/>
      <c r="E23"/>
      <c r="H23" s="22"/>
    </row>
    <row r="25" spans="1:8" ht="15.75" thickBot="1" x14ac:dyDescent="0.3">
      <c r="A25" s="21"/>
      <c r="E25"/>
      <c r="H25" s="22"/>
    </row>
    <row r="26" spans="1:8" x14ac:dyDescent="0.25">
      <c r="A26" s="160" t="s">
        <v>44</v>
      </c>
      <c r="B26" s="162" t="s">
        <v>59</v>
      </c>
      <c r="C26" s="164" t="s">
        <v>60</v>
      </c>
      <c r="D26" s="166" t="s">
        <v>61</v>
      </c>
      <c r="E26" s="154" t="s">
        <v>48</v>
      </c>
      <c r="F26" s="156" t="s">
        <v>20</v>
      </c>
      <c r="G26" s="158" t="s">
        <v>49</v>
      </c>
      <c r="H26" s="22"/>
    </row>
    <row r="27" spans="1:8" ht="15.75" thickBot="1" x14ac:dyDescent="0.3">
      <c r="A27" s="161"/>
      <c r="B27" s="163"/>
      <c r="C27" s="165"/>
      <c r="D27" s="167"/>
      <c r="E27" s="155"/>
      <c r="F27" s="157"/>
      <c r="G27" s="159"/>
      <c r="H27" s="22"/>
    </row>
    <row r="28" spans="1:8" ht="22.5" x14ac:dyDescent="0.25">
      <c r="A28" s="72" t="s">
        <v>62</v>
      </c>
      <c r="B28" s="73">
        <v>65</v>
      </c>
      <c r="C28" s="74">
        <v>1</v>
      </c>
      <c r="D28" s="75" t="s">
        <v>63</v>
      </c>
      <c r="E28" s="86"/>
      <c r="F28" s="87">
        <f>ROUND(E28*20%,2)</f>
        <v>0</v>
      </c>
      <c r="G28" s="88">
        <f>SUM(E28:F28)</f>
        <v>0</v>
      </c>
      <c r="H28" s="22"/>
    </row>
    <row r="29" spans="1:8" ht="23.25" thickBot="1" x14ac:dyDescent="0.3">
      <c r="A29" s="76" t="s">
        <v>64</v>
      </c>
      <c r="B29" s="77">
        <v>30</v>
      </c>
      <c r="C29" s="78">
        <v>2</v>
      </c>
      <c r="D29" s="81" t="s">
        <v>65</v>
      </c>
      <c r="E29" s="84"/>
      <c r="F29" s="84">
        <f>ROUND(E29*20%,2)</f>
        <v>0</v>
      </c>
      <c r="G29" s="84">
        <f>SUM(E29:F29)</f>
        <v>0</v>
      </c>
      <c r="H29" s="22"/>
    </row>
    <row r="30" spans="1:8" x14ac:dyDescent="0.25">
      <c r="A30" s="21"/>
      <c r="E30"/>
      <c r="H30" s="22"/>
    </row>
    <row r="31" spans="1:8" x14ac:dyDescent="0.25">
      <c r="A31" s="21"/>
      <c r="E31"/>
      <c r="H31" s="22"/>
    </row>
    <row r="32" spans="1:8" ht="15.75" thickBot="1" x14ac:dyDescent="0.3">
      <c r="A32" s="21"/>
      <c r="E32"/>
      <c r="H32" s="22"/>
    </row>
    <row r="33" spans="1:8" x14ac:dyDescent="0.25">
      <c r="A33" s="168" t="s">
        <v>44</v>
      </c>
      <c r="B33" s="168" t="s">
        <v>45</v>
      </c>
      <c r="C33" s="154" t="s">
        <v>46</v>
      </c>
      <c r="D33" s="61" t="s">
        <v>47</v>
      </c>
      <c r="E33" s="154" t="s">
        <v>48</v>
      </c>
      <c r="F33" s="156" t="s">
        <v>20</v>
      </c>
      <c r="G33" s="158" t="s">
        <v>49</v>
      </c>
      <c r="H33" s="22"/>
    </row>
    <row r="34" spans="1:8" ht="15.75" thickBot="1" x14ac:dyDescent="0.3">
      <c r="A34" s="169"/>
      <c r="B34" s="169"/>
      <c r="C34" s="170"/>
      <c r="D34" s="62" t="s">
        <v>50</v>
      </c>
      <c r="E34" s="155"/>
      <c r="F34" s="157"/>
      <c r="G34" s="159"/>
      <c r="H34" s="22"/>
    </row>
    <row r="35" spans="1:8" x14ac:dyDescent="0.25">
      <c r="A35" s="63" t="s">
        <v>66</v>
      </c>
      <c r="B35" s="63" t="s">
        <v>51</v>
      </c>
      <c r="C35" s="64">
        <v>289</v>
      </c>
      <c r="D35" s="65">
        <v>120</v>
      </c>
      <c r="E35" s="86"/>
      <c r="F35" s="87">
        <f t="shared" ref="F35:F41" si="2">ROUND(E35*20%,2)</f>
        <v>0</v>
      </c>
      <c r="G35" s="88">
        <f t="shared" ref="G35:G41" si="3">SUM(E35:F35)</f>
        <v>0</v>
      </c>
      <c r="H35" s="22"/>
    </row>
    <row r="36" spans="1:8" x14ac:dyDescent="0.25">
      <c r="A36" s="66" t="s">
        <v>67</v>
      </c>
      <c r="B36" s="66" t="s">
        <v>51</v>
      </c>
      <c r="C36" s="79">
        <v>199</v>
      </c>
      <c r="D36" s="82">
        <v>1</v>
      </c>
      <c r="E36" s="84"/>
      <c r="F36" s="84">
        <f t="shared" si="2"/>
        <v>0</v>
      </c>
      <c r="G36" s="84">
        <f t="shared" si="3"/>
        <v>0</v>
      </c>
      <c r="H36" s="22"/>
    </row>
    <row r="37" spans="1:8" x14ac:dyDescent="0.25">
      <c r="A37" s="66" t="s">
        <v>68</v>
      </c>
      <c r="B37" s="66" t="s">
        <v>51</v>
      </c>
      <c r="C37" s="79">
        <v>289</v>
      </c>
      <c r="D37" s="82">
        <v>1</v>
      </c>
      <c r="E37" s="84"/>
      <c r="F37" s="84">
        <f t="shared" si="2"/>
        <v>0</v>
      </c>
      <c r="G37" s="84">
        <f t="shared" si="3"/>
        <v>0</v>
      </c>
      <c r="H37" s="22"/>
    </row>
    <row r="38" spans="1:8" x14ac:dyDescent="0.25">
      <c r="A38" s="66" t="s">
        <v>69</v>
      </c>
      <c r="B38" s="66" t="s">
        <v>51</v>
      </c>
      <c r="C38" s="79">
        <v>100</v>
      </c>
      <c r="D38" s="82">
        <v>46</v>
      </c>
      <c r="E38" s="84"/>
      <c r="F38" s="84">
        <f t="shared" si="2"/>
        <v>0</v>
      </c>
      <c r="G38" s="84">
        <f t="shared" si="3"/>
        <v>0</v>
      </c>
      <c r="H38" s="22"/>
    </row>
    <row r="39" spans="1:8" ht="23.25" thickBot="1" x14ac:dyDescent="0.3">
      <c r="A39" s="67" t="s">
        <v>70</v>
      </c>
      <c r="B39" s="67" t="s">
        <v>51</v>
      </c>
      <c r="C39" s="80">
        <v>100</v>
      </c>
      <c r="D39" s="83">
        <v>1</v>
      </c>
      <c r="E39" s="84"/>
      <c r="F39" s="84">
        <f t="shared" si="2"/>
        <v>0</v>
      </c>
      <c r="G39" s="84">
        <f t="shared" si="3"/>
        <v>0</v>
      </c>
      <c r="H39" s="22"/>
    </row>
    <row r="40" spans="1:8" x14ac:dyDescent="0.25">
      <c r="A40" s="66" t="s">
        <v>71</v>
      </c>
      <c r="B40" s="66" t="s">
        <v>51</v>
      </c>
      <c r="C40" s="79">
        <v>132</v>
      </c>
      <c r="D40" s="82">
        <v>46</v>
      </c>
      <c r="E40" s="84"/>
      <c r="F40" s="84">
        <f t="shared" ref="F40" si="4">ROUND(E40*20%,2)</f>
        <v>0</v>
      </c>
      <c r="G40" s="84">
        <f t="shared" ref="G40" si="5">SUM(E40:F40)</f>
        <v>0</v>
      </c>
      <c r="H40" s="22"/>
    </row>
    <row r="41" spans="1:8" x14ac:dyDescent="0.25">
      <c r="A41" s="66" t="s">
        <v>72</v>
      </c>
      <c r="B41" s="66" t="s">
        <v>51</v>
      </c>
      <c r="C41" s="79">
        <v>132</v>
      </c>
      <c r="D41" s="82">
        <v>1</v>
      </c>
      <c r="E41" s="84"/>
      <c r="F41" s="84">
        <f t="shared" si="2"/>
        <v>0</v>
      </c>
      <c r="G41" s="84">
        <f t="shared" si="3"/>
        <v>0</v>
      </c>
      <c r="H41" s="22"/>
    </row>
    <row r="43" spans="1:8" ht="15.75" thickBot="1" x14ac:dyDescent="0.3"/>
    <row r="44" spans="1:8" s="15" customFormat="1" ht="16.5" thickBot="1" x14ac:dyDescent="0.3">
      <c r="A44" s="101" t="s">
        <v>14</v>
      </c>
      <c r="B44" s="171"/>
      <c r="C44" s="171"/>
      <c r="D44" s="171"/>
      <c r="E44" s="171"/>
      <c r="F44" s="171"/>
      <c r="G44" s="171"/>
      <c r="H44" s="172"/>
    </row>
    <row r="45" spans="1:8" s="15" customFormat="1" x14ac:dyDescent="0.25">
      <c r="A45" s="21"/>
      <c r="B45"/>
      <c r="C45"/>
      <c r="D45"/>
      <c r="E45"/>
      <c r="F45"/>
      <c r="G45"/>
      <c r="H45" s="22"/>
    </row>
    <row r="46" spans="1:8" s="15" customFormat="1" ht="15.75" thickBot="1" x14ac:dyDescent="0.3">
      <c r="A46" s="23"/>
      <c r="B46" s="24"/>
      <c r="C46" s="24"/>
      <c r="D46" s="24"/>
      <c r="E46" s="24"/>
      <c r="F46" s="25"/>
      <c r="G46" s="24"/>
      <c r="H46" s="26"/>
    </row>
    <row r="47" spans="1:8" s="15" customFormat="1" ht="16.5" thickBot="1" x14ac:dyDescent="0.3">
      <c r="A47" s="106" t="s">
        <v>15</v>
      </c>
      <c r="B47" s="107"/>
      <c r="C47" s="108"/>
      <c r="D47" s="109" t="s">
        <v>16</v>
      </c>
      <c r="E47" s="173"/>
      <c r="F47" s="174"/>
      <c r="G47" s="27"/>
      <c r="H47" s="28"/>
    </row>
    <row r="48" spans="1:8" s="15" customFormat="1" ht="25.5" x14ac:dyDescent="0.25">
      <c r="A48" s="111" t="s">
        <v>17</v>
      </c>
      <c r="B48" s="112"/>
      <c r="C48" s="29" t="s">
        <v>18</v>
      </c>
      <c r="D48" s="30" t="s">
        <v>19</v>
      </c>
      <c r="E48" s="31" t="s">
        <v>20</v>
      </c>
      <c r="F48" s="32" t="s">
        <v>21</v>
      </c>
      <c r="G48"/>
      <c r="H48" s="22"/>
    </row>
    <row r="49" spans="1:8" s="15" customFormat="1" x14ac:dyDescent="0.25">
      <c r="A49" s="126" t="s">
        <v>22</v>
      </c>
      <c r="B49" s="127"/>
      <c r="C49" s="33">
        <v>6156</v>
      </c>
      <c r="D49" s="90"/>
      <c r="E49" s="91">
        <f>+D49*20%</f>
        <v>0</v>
      </c>
      <c r="F49" s="92">
        <f>SUM(D49:E49)</f>
        <v>0</v>
      </c>
      <c r="G49"/>
      <c r="H49" s="22"/>
    </row>
    <row r="50" spans="1:8" s="15" customFormat="1" x14ac:dyDescent="0.25">
      <c r="A50" s="34"/>
      <c r="B50" s="35"/>
      <c r="C50" s="36"/>
      <c r="D50" s="37"/>
      <c r="E50" s="38"/>
      <c r="F50" s="39"/>
      <c r="G50"/>
      <c r="H50" s="22"/>
    </row>
    <row r="51" spans="1:8" s="15" customFormat="1" ht="15.75" thickBot="1" x14ac:dyDescent="0.3">
      <c r="A51" s="40"/>
      <c r="B51" s="41"/>
      <c r="C51" s="41"/>
      <c r="D51" s="42"/>
      <c r="E51" s="43"/>
      <c r="F51" s="44"/>
      <c r="G51"/>
      <c r="H51" s="22"/>
    </row>
    <row r="52" spans="1:8" s="15" customFormat="1" ht="25.5" x14ac:dyDescent="0.25">
      <c r="A52" s="128" t="s">
        <v>52</v>
      </c>
      <c r="B52" s="129"/>
      <c r="C52" s="130"/>
      <c r="D52" s="45" t="s">
        <v>19</v>
      </c>
      <c r="E52" s="46" t="s">
        <v>20</v>
      </c>
      <c r="F52" s="47" t="s">
        <v>21</v>
      </c>
      <c r="G52" s="48"/>
      <c r="H52" s="49"/>
    </row>
    <row r="53" spans="1:8" s="15" customFormat="1" x14ac:dyDescent="0.25">
      <c r="A53" s="131"/>
      <c r="B53" s="132"/>
      <c r="C53" s="133"/>
      <c r="D53" s="139">
        <f>+D49</f>
        <v>0</v>
      </c>
      <c r="E53" s="139">
        <f>+E49</f>
        <v>0</v>
      </c>
      <c r="F53" s="139">
        <f>+F49</f>
        <v>0</v>
      </c>
      <c r="G53"/>
      <c r="H53" s="22"/>
    </row>
    <row r="54" spans="1:8" s="15" customFormat="1" ht="15.75" thickBot="1" x14ac:dyDescent="0.3">
      <c r="A54" s="134"/>
      <c r="B54" s="135"/>
      <c r="C54" s="136"/>
      <c r="D54" s="140"/>
      <c r="E54" s="140"/>
      <c r="F54" s="140"/>
      <c r="G54"/>
      <c r="H54" s="22"/>
    </row>
    <row r="55" spans="1:8" s="15" customFormat="1" ht="45.75" thickBot="1" x14ac:dyDescent="0.3">
      <c r="A55" s="148" t="s">
        <v>53</v>
      </c>
      <c r="B55" s="149"/>
      <c r="C55" s="150"/>
      <c r="D55" s="59" t="s">
        <v>27</v>
      </c>
      <c r="E55" s="59" t="s">
        <v>20</v>
      </c>
      <c r="F55" s="60" t="s">
        <v>28</v>
      </c>
      <c r="G55" s="51"/>
      <c r="H55" s="52"/>
    </row>
    <row r="56" spans="1:8" x14ac:dyDescent="0.25">
      <c r="A56" s="151"/>
      <c r="B56" s="152"/>
      <c r="C56" s="153"/>
      <c r="D56" s="84"/>
      <c r="E56" s="85">
        <f>ROUND(D56*20%,2)</f>
        <v>0</v>
      </c>
      <c r="F56" s="84">
        <f>SUM(D56:E56)</f>
        <v>0</v>
      </c>
    </row>
  </sheetData>
  <mergeCells count="29">
    <mergeCell ref="A1:H1"/>
    <mergeCell ref="H3:H4"/>
    <mergeCell ref="C3:G3"/>
    <mergeCell ref="A3:A4"/>
    <mergeCell ref="B3:B4"/>
    <mergeCell ref="A22:H22"/>
    <mergeCell ref="A52:C54"/>
    <mergeCell ref="D53:D54"/>
    <mergeCell ref="E53:E54"/>
    <mergeCell ref="F53:F54"/>
    <mergeCell ref="A44:H44"/>
    <mergeCell ref="A47:C47"/>
    <mergeCell ref="D47:F47"/>
    <mergeCell ref="A48:B48"/>
    <mergeCell ref="A49:B49"/>
    <mergeCell ref="A55:C56"/>
    <mergeCell ref="E26:E27"/>
    <mergeCell ref="F26:F27"/>
    <mergeCell ref="G26:G27"/>
    <mergeCell ref="E33:E34"/>
    <mergeCell ref="F33:F34"/>
    <mergeCell ref="G33:G34"/>
    <mergeCell ref="A26:A27"/>
    <mergeCell ref="B26:B27"/>
    <mergeCell ref="C26:C27"/>
    <mergeCell ref="D26:D27"/>
    <mergeCell ref="A33:A34"/>
    <mergeCell ref="B33:B34"/>
    <mergeCell ref="C33:C34"/>
  </mergeCells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6"/>
  <sheetViews>
    <sheetView topLeftCell="A24" zoomScale="90" zoomScaleNormal="90" workbookViewId="0">
      <selection activeCell="A21" sqref="A21:H21"/>
    </sheetView>
  </sheetViews>
  <sheetFormatPr baseColWidth="10" defaultColWidth="18" defaultRowHeight="15" x14ac:dyDescent="0.25"/>
  <cols>
    <col min="1" max="1" width="32.28515625" style="2" customWidth="1"/>
    <col min="2" max="2" width="19.140625" customWidth="1"/>
    <col min="3" max="4" width="23.28515625" customWidth="1"/>
    <col min="5" max="5" width="23.28515625" style="1" customWidth="1"/>
    <col min="6" max="8" width="23.28515625" customWidth="1"/>
  </cols>
  <sheetData>
    <row r="1" spans="1:8" ht="27.75" customHeight="1" thickBot="1" x14ac:dyDescent="0.3">
      <c r="A1" s="141" t="s">
        <v>73</v>
      </c>
      <c r="B1" s="142"/>
      <c r="C1" s="142"/>
      <c r="D1" s="142"/>
      <c r="E1" s="142"/>
      <c r="F1" s="142"/>
      <c r="G1" s="142"/>
      <c r="H1" s="143"/>
    </row>
    <row r="2" spans="1:8" ht="15.75" thickBot="1" x14ac:dyDescent="0.3"/>
    <row r="3" spans="1:8" ht="29.45" customHeight="1" x14ac:dyDescent="0.25">
      <c r="A3" s="144" t="s">
        <v>32</v>
      </c>
      <c r="B3" s="121" t="s">
        <v>1</v>
      </c>
      <c r="C3" s="123" t="s">
        <v>2</v>
      </c>
      <c r="D3" s="124"/>
      <c r="E3" s="124"/>
      <c r="F3" s="124"/>
      <c r="G3" s="125"/>
      <c r="H3" s="99" t="s">
        <v>3</v>
      </c>
    </row>
    <row r="4" spans="1:8" ht="29.45" customHeight="1" x14ac:dyDescent="0.25">
      <c r="A4" s="145"/>
      <c r="B4" s="146"/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147"/>
    </row>
    <row r="5" spans="1:8" ht="27.2" customHeight="1" x14ac:dyDescent="0.25">
      <c r="A5" s="13" t="s">
        <v>33</v>
      </c>
      <c r="B5" s="7">
        <f>SUM(C5:G5)</f>
        <v>58</v>
      </c>
      <c r="C5" s="5">
        <v>10</v>
      </c>
      <c r="D5" s="6">
        <f>48</f>
        <v>48</v>
      </c>
      <c r="E5" s="4"/>
      <c r="F5" s="5"/>
      <c r="G5" s="5"/>
      <c r="H5" s="8"/>
    </row>
    <row r="6" spans="1:8" ht="27.2" customHeight="1" x14ac:dyDescent="0.25">
      <c r="A6" s="13" t="s">
        <v>55</v>
      </c>
      <c r="B6" s="7">
        <f t="shared" ref="B6:B17" si="0">SUM(C6:G6)</f>
        <v>189</v>
      </c>
      <c r="C6" s="5"/>
      <c r="D6" s="5">
        <v>28</v>
      </c>
      <c r="E6" s="5">
        <v>161</v>
      </c>
      <c r="F6" s="5"/>
      <c r="G6" s="5"/>
      <c r="H6" s="9"/>
    </row>
    <row r="7" spans="1:8" ht="27.2" customHeight="1" x14ac:dyDescent="0.25">
      <c r="A7" s="13" t="s">
        <v>34</v>
      </c>
      <c r="B7" s="7">
        <f t="shared" si="0"/>
        <v>97</v>
      </c>
      <c r="C7" s="5"/>
      <c r="D7" s="5">
        <f>84+13</f>
        <v>97</v>
      </c>
      <c r="E7" s="4"/>
      <c r="F7" s="5"/>
      <c r="G7" s="5"/>
      <c r="H7" s="8"/>
    </row>
    <row r="8" spans="1:8" ht="27.2" customHeight="1" x14ac:dyDescent="0.25">
      <c r="A8" s="13" t="s">
        <v>74</v>
      </c>
      <c r="B8" s="7">
        <f t="shared" si="0"/>
        <v>17</v>
      </c>
      <c r="C8" s="5"/>
      <c r="D8" s="5"/>
      <c r="E8" s="4">
        <v>17</v>
      </c>
      <c r="F8" s="5"/>
      <c r="G8" s="5"/>
      <c r="H8" s="8"/>
    </row>
    <row r="9" spans="1:8" ht="27.2" customHeight="1" x14ac:dyDescent="0.25">
      <c r="A9" s="13" t="s">
        <v>35</v>
      </c>
      <c r="B9" s="7">
        <f t="shared" si="0"/>
        <v>1192</v>
      </c>
      <c r="C9" s="7">
        <v>58</v>
      </c>
      <c r="D9" s="4">
        <f>629+288+160</f>
        <v>1077</v>
      </c>
      <c r="E9" s="4">
        <f>57</f>
        <v>57</v>
      </c>
      <c r="F9" s="5"/>
      <c r="G9" s="5"/>
      <c r="H9" s="8"/>
    </row>
    <row r="10" spans="1:8" ht="27.2" customHeight="1" x14ac:dyDescent="0.25">
      <c r="A10" s="13" t="s">
        <v>36</v>
      </c>
      <c r="B10" s="7">
        <f t="shared" si="0"/>
        <v>0</v>
      </c>
      <c r="C10" s="7"/>
      <c r="D10" s="4"/>
      <c r="E10" s="4"/>
      <c r="F10" s="5"/>
      <c r="G10" s="5"/>
      <c r="H10" s="8"/>
    </row>
    <row r="11" spans="1:8" ht="27.2" customHeight="1" x14ac:dyDescent="0.25">
      <c r="A11" s="13" t="s">
        <v>56</v>
      </c>
      <c r="B11" s="7">
        <f t="shared" si="0"/>
        <v>479</v>
      </c>
      <c r="C11" s="7"/>
      <c r="D11" s="4"/>
      <c r="E11" s="4">
        <f>33+10+53</f>
        <v>96</v>
      </c>
      <c r="F11" s="5"/>
      <c r="G11" s="5">
        <v>383</v>
      </c>
      <c r="H11" s="8"/>
    </row>
    <row r="12" spans="1:8" ht="27.2" customHeight="1" x14ac:dyDescent="0.25">
      <c r="A12" s="13" t="s">
        <v>37</v>
      </c>
      <c r="B12" s="7">
        <f t="shared" si="0"/>
        <v>510</v>
      </c>
      <c r="C12" s="5"/>
      <c r="D12" s="4">
        <f>568-58</f>
        <v>510</v>
      </c>
      <c r="E12" s="4"/>
      <c r="F12" s="5"/>
      <c r="G12" s="5"/>
      <c r="H12" s="8"/>
    </row>
    <row r="13" spans="1:8" ht="27.2" customHeight="1" x14ac:dyDescent="0.25">
      <c r="A13" s="13" t="s">
        <v>38</v>
      </c>
      <c r="B13" s="7">
        <f t="shared" si="0"/>
        <v>168</v>
      </c>
      <c r="C13" s="5"/>
      <c r="D13" s="6">
        <v>168</v>
      </c>
      <c r="E13" s="4"/>
      <c r="F13" s="5"/>
      <c r="G13" s="5"/>
      <c r="H13" s="8"/>
    </row>
    <row r="14" spans="1:8" ht="27.2" customHeight="1" x14ac:dyDescent="0.25">
      <c r="A14" s="13" t="s">
        <v>39</v>
      </c>
      <c r="B14" s="7">
        <f t="shared" si="0"/>
        <v>0</v>
      </c>
      <c r="C14" s="5"/>
      <c r="D14" s="5"/>
      <c r="E14" s="5"/>
      <c r="F14" s="5"/>
      <c r="G14" s="5"/>
      <c r="H14" s="9"/>
    </row>
    <row r="15" spans="1:8" ht="27.2" customHeight="1" x14ac:dyDescent="0.25">
      <c r="A15" s="13" t="s">
        <v>40</v>
      </c>
      <c r="B15" s="7">
        <f t="shared" si="0"/>
        <v>0</v>
      </c>
      <c r="C15" s="5"/>
      <c r="D15" s="5"/>
      <c r="E15" s="4"/>
      <c r="F15" s="5"/>
      <c r="G15" s="5"/>
      <c r="H15" s="8"/>
    </row>
    <row r="16" spans="1:8" ht="27.2" customHeight="1" x14ac:dyDescent="0.25">
      <c r="A16" s="13" t="s">
        <v>41</v>
      </c>
      <c r="B16" s="7">
        <f t="shared" si="0"/>
        <v>0</v>
      </c>
      <c r="C16" s="5"/>
      <c r="D16" s="5"/>
      <c r="E16" s="4"/>
      <c r="F16" s="5"/>
      <c r="G16" s="5"/>
      <c r="H16" s="8"/>
    </row>
    <row r="17" spans="1:8" ht="27.2" customHeight="1" x14ac:dyDescent="0.25">
      <c r="A17" s="13" t="s">
        <v>42</v>
      </c>
      <c r="B17" s="7">
        <f t="shared" si="0"/>
        <v>2608</v>
      </c>
      <c r="C17" s="7"/>
      <c r="D17" s="6">
        <f>365+527</f>
        <v>892</v>
      </c>
      <c r="E17" s="4">
        <f>597+792</f>
        <v>1389</v>
      </c>
      <c r="F17" s="5"/>
      <c r="G17" s="5">
        <v>327</v>
      </c>
      <c r="H17" s="8"/>
    </row>
    <row r="18" spans="1:8" ht="27.75" customHeight="1" thickBot="1" x14ac:dyDescent="0.3">
      <c r="A18" s="10" t="s">
        <v>43</v>
      </c>
      <c r="B18" s="11">
        <f>SUM(B5:B17)</f>
        <v>5318</v>
      </c>
      <c r="C18" s="11">
        <f>SUM(C5:C17)</f>
        <v>68</v>
      </c>
      <c r="D18" s="11">
        <f t="shared" ref="D18:H18" si="1">SUM(D5:D17)</f>
        <v>2820</v>
      </c>
      <c r="E18" s="11">
        <f t="shared" si="1"/>
        <v>1720</v>
      </c>
      <c r="F18" s="11">
        <f t="shared" si="1"/>
        <v>0</v>
      </c>
      <c r="G18" s="11">
        <f t="shared" si="1"/>
        <v>710</v>
      </c>
      <c r="H18" s="12">
        <f t="shared" si="1"/>
        <v>0</v>
      </c>
    </row>
    <row r="20" spans="1:8" ht="15.75" thickBot="1" x14ac:dyDescent="0.3"/>
    <row r="21" spans="1:8" ht="16.5" thickBot="1" x14ac:dyDescent="0.3">
      <c r="A21" s="141" t="s">
        <v>77</v>
      </c>
      <c r="B21" s="142"/>
      <c r="C21" s="142"/>
      <c r="D21" s="142"/>
      <c r="E21" s="103"/>
      <c r="F21" s="103"/>
      <c r="G21" s="103"/>
      <c r="H21" s="110"/>
    </row>
    <row r="22" spans="1:8" x14ac:dyDescent="0.25">
      <c r="A22" s="21"/>
      <c r="E22"/>
      <c r="H22" s="22"/>
    </row>
    <row r="23" spans="1:8" ht="15.75" thickBot="1" x14ac:dyDescent="0.3">
      <c r="A23" s="21"/>
      <c r="E23"/>
      <c r="H23" s="22"/>
    </row>
    <row r="24" spans="1:8" x14ac:dyDescent="0.25">
      <c r="A24" s="168" t="s">
        <v>44</v>
      </c>
      <c r="B24" s="168" t="s">
        <v>45</v>
      </c>
      <c r="C24" s="154" t="s">
        <v>46</v>
      </c>
      <c r="D24" s="61" t="s">
        <v>47</v>
      </c>
      <c r="E24" s="154" t="s">
        <v>48</v>
      </c>
      <c r="F24" s="156" t="s">
        <v>20</v>
      </c>
      <c r="G24" s="158" t="s">
        <v>49</v>
      </c>
      <c r="H24" s="22"/>
    </row>
    <row r="25" spans="1:8" ht="15.75" thickBot="1" x14ac:dyDescent="0.3">
      <c r="A25" s="169"/>
      <c r="B25" s="169"/>
      <c r="C25" s="170"/>
      <c r="D25" s="62" t="s">
        <v>50</v>
      </c>
      <c r="E25" s="155"/>
      <c r="F25" s="157"/>
      <c r="G25" s="159"/>
      <c r="H25" s="22"/>
    </row>
    <row r="26" spans="1:8" ht="23.25" thickBot="1" x14ac:dyDescent="0.3">
      <c r="A26" s="63" t="s">
        <v>75</v>
      </c>
      <c r="B26" s="63" t="s">
        <v>51</v>
      </c>
      <c r="C26" s="64">
        <v>210</v>
      </c>
      <c r="D26" s="65">
        <v>1</v>
      </c>
      <c r="E26" s="86"/>
      <c r="F26" s="87">
        <f t="shared" ref="F26:F27" si="2">ROUND(E26*20%,2)</f>
        <v>0</v>
      </c>
      <c r="G26" s="88">
        <f t="shared" ref="G26:G27" si="3">SUM(E26:F26)</f>
        <v>0</v>
      </c>
      <c r="H26" s="22"/>
    </row>
    <row r="27" spans="1:8" ht="33.75" x14ac:dyDescent="0.25">
      <c r="A27" s="63" t="s">
        <v>76</v>
      </c>
      <c r="B27" s="66" t="s">
        <v>51</v>
      </c>
      <c r="C27" s="79">
        <v>295</v>
      </c>
      <c r="D27" s="82">
        <v>1</v>
      </c>
      <c r="E27" s="84"/>
      <c r="F27" s="84">
        <f t="shared" si="2"/>
        <v>0</v>
      </c>
      <c r="G27" s="84">
        <f t="shared" si="3"/>
        <v>0</v>
      </c>
      <c r="H27" s="22"/>
    </row>
    <row r="28" spans="1:8" x14ac:dyDescent="0.25">
      <c r="A28"/>
    </row>
    <row r="29" spans="1:8" x14ac:dyDescent="0.25">
      <c r="A29"/>
    </row>
    <row r="31" spans="1:8" ht="15.75" thickBot="1" x14ac:dyDescent="0.3"/>
    <row r="32" spans="1:8" s="15" customFormat="1" ht="15.75" thickBot="1" x14ac:dyDescent="0.3">
      <c r="A32" s="101" t="s">
        <v>14</v>
      </c>
      <c r="B32" s="102"/>
      <c r="C32" s="102"/>
      <c r="D32" s="102"/>
      <c r="E32" s="103"/>
      <c r="F32" s="103"/>
      <c r="G32" s="104"/>
      <c r="H32" s="105"/>
    </row>
    <row r="33" spans="1:8" s="15" customFormat="1" x14ac:dyDescent="0.25">
      <c r="A33" s="21"/>
      <c r="B33"/>
      <c r="C33"/>
      <c r="D33"/>
      <c r="E33"/>
      <c r="F33"/>
      <c r="G33"/>
      <c r="H33" s="22"/>
    </row>
    <row r="34" spans="1:8" s="15" customFormat="1" ht="15.75" thickBot="1" x14ac:dyDescent="0.3">
      <c r="A34" s="23"/>
      <c r="B34" s="24"/>
      <c r="C34" s="24"/>
      <c r="D34" s="24"/>
      <c r="E34" s="24"/>
      <c r="F34" s="25"/>
      <c r="G34" s="24"/>
      <c r="H34" s="26"/>
    </row>
    <row r="35" spans="1:8" s="15" customFormat="1" ht="16.5" thickBot="1" x14ac:dyDescent="0.3">
      <c r="A35" s="106" t="s">
        <v>15</v>
      </c>
      <c r="B35" s="107"/>
      <c r="C35" s="108"/>
      <c r="D35" s="109" t="s">
        <v>16</v>
      </c>
      <c r="E35" s="103"/>
      <c r="F35" s="110"/>
      <c r="G35" s="27"/>
      <c r="H35" s="28"/>
    </row>
    <row r="36" spans="1:8" s="15" customFormat="1" ht="25.5" x14ac:dyDescent="0.25">
      <c r="A36" s="111" t="s">
        <v>17</v>
      </c>
      <c r="B36" s="112"/>
      <c r="C36" s="29" t="s">
        <v>18</v>
      </c>
      <c r="D36" s="30" t="s">
        <v>19</v>
      </c>
      <c r="E36" s="31" t="s">
        <v>20</v>
      </c>
      <c r="F36" s="32" t="s">
        <v>21</v>
      </c>
      <c r="G36"/>
      <c r="H36" s="22"/>
    </row>
    <row r="37" spans="1:8" s="15" customFormat="1" x14ac:dyDescent="0.25">
      <c r="A37" s="126" t="s">
        <v>22</v>
      </c>
      <c r="B37" s="127"/>
      <c r="C37" s="33">
        <v>5318</v>
      </c>
      <c r="D37" s="90"/>
      <c r="E37" s="91">
        <f>+D37*20%</f>
        <v>0</v>
      </c>
      <c r="F37" s="92">
        <f>SUM(D37:E37)</f>
        <v>0</v>
      </c>
      <c r="G37"/>
      <c r="H37" s="22"/>
    </row>
    <row r="38" spans="1:8" s="15" customFormat="1" x14ac:dyDescent="0.25">
      <c r="A38" s="34"/>
      <c r="B38" s="35"/>
      <c r="C38" s="36"/>
      <c r="D38" s="37"/>
      <c r="E38" s="38"/>
      <c r="F38" s="39"/>
      <c r="G38"/>
      <c r="H38" s="22"/>
    </row>
    <row r="39" spans="1:8" s="15" customFormat="1" ht="15.75" thickBot="1" x14ac:dyDescent="0.3">
      <c r="A39" s="40"/>
      <c r="B39" s="41"/>
      <c r="C39" s="41"/>
      <c r="D39" s="42"/>
      <c r="E39" s="43"/>
      <c r="F39" s="44"/>
      <c r="G39"/>
      <c r="H39" s="22"/>
    </row>
    <row r="40" spans="1:8" s="15" customFormat="1" ht="25.5" x14ac:dyDescent="0.25">
      <c r="A40" s="128" t="s">
        <v>52</v>
      </c>
      <c r="B40" s="129"/>
      <c r="C40" s="130"/>
      <c r="D40" s="45" t="s">
        <v>19</v>
      </c>
      <c r="E40" s="46" t="s">
        <v>20</v>
      </c>
      <c r="F40" s="47" t="s">
        <v>21</v>
      </c>
      <c r="G40" s="48"/>
      <c r="H40" s="49"/>
    </row>
    <row r="41" spans="1:8" s="15" customFormat="1" x14ac:dyDescent="0.25">
      <c r="A41" s="131"/>
      <c r="B41" s="132"/>
      <c r="C41" s="133"/>
      <c r="D41" s="139">
        <f>+D37</f>
        <v>0</v>
      </c>
      <c r="E41" s="139">
        <f>+E37</f>
        <v>0</v>
      </c>
      <c r="F41" s="139">
        <f>+F37</f>
        <v>0</v>
      </c>
      <c r="G41"/>
      <c r="H41" s="22"/>
    </row>
    <row r="42" spans="1:8" s="15" customFormat="1" ht="15.75" thickBot="1" x14ac:dyDescent="0.3">
      <c r="A42" s="134"/>
      <c r="B42" s="135"/>
      <c r="C42" s="136"/>
      <c r="D42" s="140"/>
      <c r="E42" s="140"/>
      <c r="F42" s="140"/>
      <c r="G42"/>
      <c r="H42" s="22"/>
    </row>
    <row r="43" spans="1:8" ht="45" x14ac:dyDescent="0.25">
      <c r="A43" s="175" t="s">
        <v>26</v>
      </c>
      <c r="B43" s="149"/>
      <c r="C43" s="150"/>
      <c r="D43" s="98" t="s">
        <v>27</v>
      </c>
      <c r="E43" s="98" t="s">
        <v>20</v>
      </c>
      <c r="F43" s="60" t="s">
        <v>28</v>
      </c>
      <c r="H43" s="22"/>
    </row>
    <row r="44" spans="1:8" x14ac:dyDescent="0.25">
      <c r="A44" s="176"/>
      <c r="B44" s="152"/>
      <c r="C44" s="153"/>
      <c r="D44" s="84"/>
      <c r="E44" s="91">
        <f>+D44*20%</f>
        <v>0</v>
      </c>
      <c r="F44" s="92">
        <f>SUM(D44:E44)</f>
        <v>0</v>
      </c>
      <c r="H44" s="22"/>
    </row>
    <row r="45" spans="1:8" s="15" customFormat="1" ht="15.75" thickBot="1" x14ac:dyDescent="0.3">
      <c r="A45" s="95"/>
      <c r="B45" s="96"/>
      <c r="C45" s="96"/>
      <c r="D45" s="97"/>
      <c r="E45" s="97"/>
      <c r="F45" s="97"/>
      <c r="G45"/>
      <c r="H45" s="22"/>
    </row>
    <row r="46" spans="1:8" s="15" customFormat="1" ht="15.75" thickBot="1" x14ac:dyDescent="0.3">
      <c r="A46" s="50"/>
      <c r="B46" s="51"/>
      <c r="C46" s="51"/>
      <c r="D46" s="51"/>
      <c r="E46" s="51"/>
      <c r="F46" s="51"/>
      <c r="G46" s="51"/>
      <c r="H46" s="52"/>
    </row>
  </sheetData>
  <mergeCells count="22">
    <mergeCell ref="A43:C44"/>
    <mergeCell ref="A21:H21"/>
    <mergeCell ref="A24:A25"/>
    <mergeCell ref="B24:B25"/>
    <mergeCell ref="C24:C25"/>
    <mergeCell ref="E24:E25"/>
    <mergeCell ref="F24:F25"/>
    <mergeCell ref="G24:G25"/>
    <mergeCell ref="A40:C42"/>
    <mergeCell ref="D41:D42"/>
    <mergeCell ref="E41:E42"/>
    <mergeCell ref="F41:F42"/>
    <mergeCell ref="A32:H32"/>
    <mergeCell ref="A35:C35"/>
    <mergeCell ref="D35:F35"/>
    <mergeCell ref="A36:B36"/>
    <mergeCell ref="A37:B37"/>
    <mergeCell ref="A1:H1"/>
    <mergeCell ref="A3:A4"/>
    <mergeCell ref="B3:B4"/>
    <mergeCell ref="C3:G3"/>
    <mergeCell ref="H3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DPGF</vt:lpstr>
      <vt:lpstr> Prix Accueil</vt:lpstr>
      <vt:lpstr>Prix Bâtiment E</vt:lpstr>
      <vt:lpstr>Prix Bâtiment R</vt:lpstr>
      <vt:lpstr>Prix Bâtiment 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GUYOT Franck</dc:creator>
  <cp:keywords/>
  <dc:description/>
  <cp:lastModifiedBy>LALARDIE FRÉDÉRIC</cp:lastModifiedBy>
  <cp:revision/>
  <dcterms:created xsi:type="dcterms:W3CDTF">2017-02-10T13:44:01Z</dcterms:created>
  <dcterms:modified xsi:type="dcterms:W3CDTF">2025-09-27T17:05:15Z</dcterms:modified>
  <cp:category/>
  <cp:contentStatus/>
</cp:coreProperties>
</file>